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65491" windowWidth="10935" windowHeight="9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'Sheet1'!$A$1:$W$37</definedName>
  </definedNames>
  <calcPr fullCalcOnLoad="1"/>
</workbook>
</file>

<file path=xl/sharedStrings.xml><?xml version="1.0" encoding="utf-8"?>
<sst xmlns="http://schemas.openxmlformats.org/spreadsheetml/2006/main" count="137" uniqueCount="85">
  <si>
    <t>Grade:</t>
  </si>
  <si>
    <t>Regents Credit</t>
  </si>
  <si>
    <t>Student #</t>
  </si>
  <si>
    <t>O7450</t>
  </si>
  <si>
    <t>O8451</t>
  </si>
  <si>
    <t>O8218</t>
  </si>
  <si>
    <t>O7182</t>
  </si>
  <si>
    <t>O6493</t>
  </si>
  <si>
    <t>O6494</t>
  </si>
  <si>
    <t>O7586</t>
  </si>
  <si>
    <t>O9239</t>
  </si>
  <si>
    <t>O7301</t>
  </si>
  <si>
    <t>O8063</t>
  </si>
  <si>
    <t>O6992</t>
  </si>
  <si>
    <t>O9999</t>
  </si>
  <si>
    <t>O7261</t>
  </si>
  <si>
    <t>O9064</t>
  </si>
  <si>
    <t>O8465</t>
  </si>
  <si>
    <t>O8008</t>
  </si>
  <si>
    <t>O7270</t>
  </si>
  <si>
    <t>O6936</t>
  </si>
  <si>
    <t>O9027</t>
  </si>
  <si>
    <t>O5244</t>
  </si>
  <si>
    <t>Failing at this time</t>
  </si>
  <si>
    <t>Absent - Does not need to be made up</t>
  </si>
  <si>
    <t>Missed Assignment - Grade of 0 given</t>
  </si>
  <si>
    <t>Missed Lab - Needs to turn-in</t>
  </si>
  <si>
    <t>Failing Lab Grade (No Regents Credit)</t>
  </si>
  <si>
    <t>Labs</t>
  </si>
  <si>
    <t>X</t>
  </si>
  <si>
    <t>Needs to be made up and/or turned in</t>
  </si>
  <si>
    <t>Received, but not graded yet</t>
  </si>
  <si>
    <t>Lab Credits</t>
  </si>
  <si>
    <t>Mr. Thomas</t>
  </si>
  <si>
    <t>Mr. Wojieck</t>
  </si>
  <si>
    <t>Total:</t>
  </si>
  <si>
    <t xml:space="preserve">Total Possible = </t>
  </si>
  <si>
    <t>Fall 2005 Earth Science 1AB Student Grades - 3rd Term</t>
  </si>
  <si>
    <t>HW #16</t>
  </si>
  <si>
    <t>HW #17</t>
  </si>
  <si>
    <t>HW #18</t>
  </si>
  <si>
    <t>Topo Map Exam</t>
  </si>
  <si>
    <t>Min. Treasure Hunt Lab</t>
  </si>
  <si>
    <t>Volcano Project - Research Paper</t>
  </si>
  <si>
    <t>Volcano Project - Poster</t>
  </si>
  <si>
    <t>Volcano Project - Presentation</t>
  </si>
  <si>
    <t>Volcano Project - Model</t>
  </si>
  <si>
    <t>AB</t>
  </si>
  <si>
    <t>HW #19 - College Notes</t>
  </si>
  <si>
    <t>HW #20 - Peach WS</t>
  </si>
  <si>
    <t>Harrisburg Map Lab</t>
  </si>
  <si>
    <t>Mapping Profile WS (White)</t>
  </si>
  <si>
    <t>WS #3</t>
  </si>
  <si>
    <t>Mapping Packet</t>
  </si>
  <si>
    <t>Anywhere USA WS</t>
  </si>
  <si>
    <t>Plate Tech. WS (Pink)</t>
  </si>
  <si>
    <t>Reading Contour Maps Lab</t>
  </si>
  <si>
    <t>Cross-Sect. Earth Lab</t>
  </si>
  <si>
    <t>Plate Boundaries Lab</t>
  </si>
  <si>
    <t>Our Dyn. Earth MWS</t>
  </si>
  <si>
    <t>Winter Quiz</t>
  </si>
  <si>
    <t>WS #4</t>
  </si>
  <si>
    <t>Continents Adrift MWS</t>
  </si>
  <si>
    <t>June 2002 Regents Rev.</t>
  </si>
  <si>
    <t>Extra Credit</t>
  </si>
  <si>
    <t>Miracle Planet MWS</t>
  </si>
  <si>
    <t>P&amp;S Wave Quiz</t>
  </si>
  <si>
    <t>Plate Tec Exam</t>
  </si>
  <si>
    <t>Virtual EQ Lab</t>
  </si>
  <si>
    <t>Jan 2003 Reg Review</t>
  </si>
  <si>
    <t>June 2003 Reg Review</t>
  </si>
  <si>
    <t>Locating EQ Epicenters Lab</t>
  </si>
  <si>
    <t>Mapping Polarity Reversal Lab</t>
  </si>
  <si>
    <t>January 2004 Reg Review</t>
  </si>
  <si>
    <t>Interp Earth's Hist Packet</t>
  </si>
  <si>
    <t>June 2004 Reg Review</t>
  </si>
  <si>
    <t>EQ's &amp; SB's Lab</t>
  </si>
  <si>
    <t>Term 1</t>
  </si>
  <si>
    <t>Term 2</t>
  </si>
  <si>
    <t>Term 3</t>
  </si>
  <si>
    <t>Perf. Test</t>
  </si>
  <si>
    <t>Written Test</t>
  </si>
  <si>
    <t>Overall Grade:</t>
  </si>
  <si>
    <t>Final Exam</t>
  </si>
  <si>
    <t>Needed Regents Final Grade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</si>
</sst>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0"/>
    </font>
    <font>
      <sz val="10"/>
      <color indexed="22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8" borderId="0" xfId="0" applyFont="1" applyFill="1" applyAlignment="1">
      <alignment horizontal="center"/>
    </xf>
    <xf numFmtId="0" fontId="5" fillId="0" borderId="0" xfId="0" applyFont="1" applyFill="1" applyAlignment="1">
      <alignment horizontal="left" textRotation="60"/>
    </xf>
    <xf numFmtId="0" fontId="0" fillId="9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5" fillId="9" borderId="0" xfId="0" applyFont="1" applyFill="1" applyAlignment="1">
      <alignment horizontal="left" textRotation="60"/>
    </xf>
    <xf numFmtId="0" fontId="5" fillId="0" borderId="0" xfId="0" applyFont="1" applyFill="1" applyAlignment="1">
      <alignment horizontal="center"/>
    </xf>
    <xf numFmtId="164" fontId="6" fillId="1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6" fillId="10" borderId="2" xfId="0" applyFont="1" applyFill="1" applyBorder="1" applyAlignment="1">
      <alignment horizontal="center"/>
    </xf>
    <xf numFmtId="164" fontId="6" fillId="10" borderId="2" xfId="0" applyNumberFormat="1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164" fontId="7" fillId="11" borderId="2" xfId="0" applyNumberFormat="1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textRotation="60"/>
    </xf>
    <xf numFmtId="16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9" fillId="7" borderId="3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3" xfId="0" applyNumberFormat="1" applyFont="1" applyFill="1" applyBorder="1" applyAlignment="1">
      <alignment horizontal="center"/>
    </xf>
    <xf numFmtId="0" fontId="0" fillId="8" borderId="3" xfId="0" applyNumberFormat="1" applyFont="1" applyFill="1" applyBorder="1" applyAlignment="1">
      <alignment horizontal="center"/>
    </xf>
    <xf numFmtId="164" fontId="10" fillId="10" borderId="2" xfId="0" applyNumberFormat="1" applyFont="1" applyFill="1" applyBorder="1" applyAlignment="1">
      <alignment horizontal="center"/>
    </xf>
    <xf numFmtId="164" fontId="11" fillId="11" borderId="2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2" fillId="13" borderId="0" xfId="0" applyFont="1" applyFill="1" applyAlignment="1">
      <alignment horizontal="left" textRotation="60"/>
    </xf>
    <xf numFmtId="0" fontId="12" fillId="13" borderId="0" xfId="0" applyFont="1" applyFill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1" fillId="1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0" fillId="4" borderId="3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>
      <alignment horizontal="center"/>
    </xf>
    <xf numFmtId="0" fontId="9" fillId="7" borderId="3" xfId="0" applyNumberFormat="1" applyFont="1" applyFill="1" applyBorder="1" applyAlignment="1">
      <alignment horizontal="center"/>
    </xf>
    <xf numFmtId="0" fontId="6" fillId="10" borderId="0" xfId="0" applyFont="1" applyFill="1" applyAlignment="1">
      <alignment horizontal="right" wrapText="1"/>
    </xf>
    <xf numFmtId="0" fontId="7" fillId="10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3" xfId="0" applyNumberFormat="1" applyFont="1" applyFill="1" applyBorder="1" applyAlignment="1">
      <alignment horizontal="center"/>
    </xf>
    <xf numFmtId="0" fontId="0" fillId="8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7" borderId="0" xfId="0" applyFill="1" applyAlignment="1">
      <alignment horizontal="center"/>
    </xf>
    <xf numFmtId="0" fontId="0" fillId="7" borderId="4" xfId="0" applyFill="1" applyBorder="1" applyAlignment="1">
      <alignment horizontal="center"/>
    </xf>
    <xf numFmtId="0" fontId="12" fillId="7" borderId="0" xfId="0" applyFont="1" applyFill="1" applyAlignment="1">
      <alignment horizontal="center" textRotation="75"/>
    </xf>
    <xf numFmtId="0" fontId="0" fillId="0" borderId="0" xfId="0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1" fontId="13" fillId="7" borderId="4" xfId="0" applyNumberFormat="1" applyFont="1" applyFill="1" applyBorder="1" applyAlignment="1">
      <alignment horizontal="center"/>
    </xf>
    <xf numFmtId="1" fontId="6" fillId="7" borderId="4" xfId="0" applyNumberFormat="1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8"/>
  <sheetViews>
    <sheetView tabSelected="1" workbookViewId="0" topLeftCell="A10">
      <selection activeCell="B10" sqref="B1:D16384"/>
    </sheetView>
  </sheetViews>
  <sheetFormatPr defaultColWidth="9.140625" defaultRowHeight="12.75"/>
  <cols>
    <col min="1" max="1" width="10.28125" style="3" customWidth="1"/>
    <col min="2" max="2" width="6.140625" style="3" customWidth="1"/>
    <col min="3" max="3" width="7.140625" style="3" customWidth="1"/>
    <col min="4" max="7" width="7.140625" style="29" customWidth="1"/>
    <col min="8" max="8" width="7.140625" style="3" customWidth="1"/>
    <col min="9" max="10" width="6.7109375" style="3" customWidth="1"/>
    <col min="11" max="11" width="7.140625" style="3" customWidth="1"/>
    <col min="12" max="12" width="6.421875" style="3" customWidth="1"/>
    <col min="13" max="13" width="7.28125" style="4" customWidth="1"/>
    <col min="14" max="14" width="5.8515625" style="4" customWidth="1"/>
    <col min="15" max="17" width="2.8515625" style="4" customWidth="1"/>
    <col min="18" max="18" width="6.140625" style="4" customWidth="1"/>
    <col min="19" max="19" width="6.00390625" style="4" customWidth="1"/>
    <col min="20" max="20" width="6.421875" style="4" customWidth="1"/>
    <col min="21" max="21" width="6.7109375" style="4" customWidth="1"/>
    <col min="22" max="24" width="4.140625" style="58" customWidth="1"/>
    <col min="25" max="25" width="5.421875" style="4" customWidth="1"/>
    <col min="26" max="26" width="4.140625" style="4" customWidth="1"/>
    <col min="27" max="27" width="3.7109375" style="22" customWidth="1"/>
    <col min="28" max="28" width="4.57421875" style="22" customWidth="1"/>
    <col min="29" max="29" width="5.28125" style="22" customWidth="1"/>
    <col min="30" max="41" width="4.421875" style="4" customWidth="1"/>
    <col min="42" max="42" width="4.28125" style="4" customWidth="1"/>
    <col min="43" max="43" width="4.28125" style="40" customWidth="1"/>
    <col min="44" max="44" width="7.421875" style="4" customWidth="1"/>
    <col min="45" max="45" width="9.421875" style="15" customWidth="1"/>
    <col min="46" max="46" width="10.421875" style="3" customWidth="1"/>
    <col min="47" max="47" width="13.57421875" style="24" customWidth="1"/>
    <col min="48" max="48" width="11.7109375" style="34" customWidth="1"/>
    <col min="49" max="49" width="9.140625" style="34" customWidth="1"/>
    <col min="50" max="50" width="1.421875" style="0" customWidth="1"/>
    <col min="51" max="55" width="5.7109375" style="4" customWidth="1"/>
    <col min="56" max="56" width="10.140625" style="4" customWidth="1"/>
    <col min="57" max="58" width="5.7109375" style="4" customWidth="1"/>
    <col min="59" max="84" width="9.140625" style="2" customWidth="1"/>
  </cols>
  <sheetData>
    <row r="1" spans="14:45" ht="12.75">
      <c r="N1" s="5" t="s">
        <v>37</v>
      </c>
      <c r="O1" s="5"/>
      <c r="P1" s="5"/>
      <c r="Q1" s="5"/>
      <c r="V1" s="12"/>
      <c r="W1" s="12"/>
      <c r="X1" s="12"/>
      <c r="AA1" s="12"/>
      <c r="AB1" s="17"/>
      <c r="AC1" s="18" t="s">
        <v>1</v>
      </c>
      <c r="AQ1" s="12"/>
      <c r="AS1" s="12"/>
    </row>
    <row r="2" spans="14:45" ht="12.75">
      <c r="N2" s="5"/>
      <c r="O2" s="5"/>
      <c r="P2" s="5"/>
      <c r="Q2" s="5"/>
      <c r="V2" s="12"/>
      <c r="W2" s="12"/>
      <c r="X2" s="12"/>
      <c r="AA2" s="12"/>
      <c r="AB2" s="12" t="s">
        <v>29</v>
      </c>
      <c r="AC2" s="18" t="s">
        <v>31</v>
      </c>
      <c r="AQ2" s="12"/>
      <c r="AS2" s="12"/>
    </row>
    <row r="3" spans="14:45" ht="12.75">
      <c r="N3" s="5"/>
      <c r="O3" s="5"/>
      <c r="P3" s="5"/>
      <c r="Q3" s="5"/>
      <c r="V3" s="12"/>
      <c r="W3" s="12"/>
      <c r="X3" s="12"/>
      <c r="AA3" s="12"/>
      <c r="AB3" s="27"/>
      <c r="AC3" s="18" t="s">
        <v>28</v>
      </c>
      <c r="AQ3" s="12"/>
      <c r="AS3" s="12"/>
    </row>
    <row r="4" spans="14:45" ht="12.75">
      <c r="N4" s="5"/>
      <c r="O4" s="5"/>
      <c r="P4" s="5"/>
      <c r="Q4" s="5"/>
      <c r="V4" s="12"/>
      <c r="W4" s="12"/>
      <c r="X4" s="12"/>
      <c r="AA4" s="15"/>
      <c r="AB4" s="16"/>
      <c r="AC4" s="18" t="s">
        <v>23</v>
      </c>
      <c r="AQ4" s="12"/>
      <c r="AS4" s="12"/>
    </row>
    <row r="5" spans="14:45" ht="12.75">
      <c r="N5" s="5"/>
      <c r="O5" s="5"/>
      <c r="P5" s="5"/>
      <c r="Q5" s="5"/>
      <c r="V5" s="12"/>
      <c r="W5" s="12"/>
      <c r="X5" s="12"/>
      <c r="AA5" s="15"/>
      <c r="AB5" s="25"/>
      <c r="AC5" s="18" t="s">
        <v>27</v>
      </c>
      <c r="AQ5" s="12"/>
      <c r="AS5" s="12"/>
    </row>
    <row r="6" spans="14:45" ht="12.75">
      <c r="N6" s="5"/>
      <c r="O6" s="5"/>
      <c r="P6" s="5"/>
      <c r="Q6" s="5"/>
      <c r="V6" s="12"/>
      <c r="W6" s="12"/>
      <c r="X6" s="12"/>
      <c r="AA6" s="15"/>
      <c r="AB6" s="23"/>
      <c r="AC6" s="18" t="s">
        <v>26</v>
      </c>
      <c r="AQ6" s="12"/>
      <c r="AS6" s="12"/>
    </row>
    <row r="7" spans="14:45" ht="12.75">
      <c r="N7" s="5"/>
      <c r="O7" s="5"/>
      <c r="P7" s="5"/>
      <c r="Q7" s="5"/>
      <c r="V7" s="12"/>
      <c r="W7" s="12"/>
      <c r="X7" s="12"/>
      <c r="AA7" s="15"/>
      <c r="AB7" s="19"/>
      <c r="AC7" s="18" t="s">
        <v>30</v>
      </c>
      <c r="AQ7" s="12"/>
      <c r="AS7" s="12"/>
    </row>
    <row r="8" spans="14:45" ht="12.75">
      <c r="N8" s="5"/>
      <c r="O8" s="5"/>
      <c r="P8" s="5"/>
      <c r="Q8" s="5"/>
      <c r="V8" s="12"/>
      <c r="W8" s="12"/>
      <c r="X8" s="12"/>
      <c r="AA8" s="15"/>
      <c r="AB8" s="20"/>
      <c r="AC8" s="18" t="s">
        <v>24</v>
      </c>
      <c r="AQ8" s="12"/>
      <c r="AS8" s="12"/>
    </row>
    <row r="9" spans="14:45" ht="12.75">
      <c r="N9" s="5"/>
      <c r="O9" s="5"/>
      <c r="P9" s="5"/>
      <c r="Q9" s="5"/>
      <c r="V9" s="12"/>
      <c r="W9" s="12"/>
      <c r="X9" s="12"/>
      <c r="AA9" s="15"/>
      <c r="AB9" s="21"/>
      <c r="AC9" s="18" t="s">
        <v>25</v>
      </c>
      <c r="AQ9" s="12"/>
      <c r="AS9" s="12"/>
    </row>
    <row r="10" spans="1:84" s="8" customFormat="1" ht="141.75" customHeight="1">
      <c r="A10" s="7"/>
      <c r="B10" s="26" t="s">
        <v>38</v>
      </c>
      <c r="C10" s="31" t="s">
        <v>42</v>
      </c>
      <c r="D10" s="48" t="s">
        <v>51</v>
      </c>
      <c r="E10" s="48" t="s">
        <v>54</v>
      </c>
      <c r="F10" s="48" t="s">
        <v>53</v>
      </c>
      <c r="G10" s="48" t="s">
        <v>52</v>
      </c>
      <c r="H10" s="31" t="s">
        <v>50</v>
      </c>
      <c r="I10" s="26" t="s">
        <v>41</v>
      </c>
      <c r="J10" s="31" t="s">
        <v>56</v>
      </c>
      <c r="K10" s="26" t="s">
        <v>39</v>
      </c>
      <c r="L10" s="26" t="s">
        <v>40</v>
      </c>
      <c r="M10" s="26" t="s">
        <v>48</v>
      </c>
      <c r="N10" s="26" t="s">
        <v>49</v>
      </c>
      <c r="O10" s="26" t="s">
        <v>55</v>
      </c>
      <c r="P10" s="26" t="s">
        <v>62</v>
      </c>
      <c r="Q10" s="26" t="s">
        <v>65</v>
      </c>
      <c r="R10" s="26" t="s">
        <v>43</v>
      </c>
      <c r="S10" s="26" t="s">
        <v>44</v>
      </c>
      <c r="T10" s="26" t="s">
        <v>45</v>
      </c>
      <c r="U10" s="26" t="s">
        <v>46</v>
      </c>
      <c r="V10" s="31" t="s">
        <v>57</v>
      </c>
      <c r="W10" s="31" t="s">
        <v>58</v>
      </c>
      <c r="X10" s="31" t="s">
        <v>76</v>
      </c>
      <c r="Y10" s="26" t="s">
        <v>59</v>
      </c>
      <c r="Z10" s="26" t="s">
        <v>60</v>
      </c>
      <c r="AA10" s="26" t="s">
        <v>61</v>
      </c>
      <c r="AB10" s="26" t="s">
        <v>63</v>
      </c>
      <c r="AC10" s="26" t="s">
        <v>66</v>
      </c>
      <c r="AD10" s="26" t="s">
        <v>67</v>
      </c>
      <c r="AE10" s="31" t="s">
        <v>68</v>
      </c>
      <c r="AF10" s="26" t="s">
        <v>69</v>
      </c>
      <c r="AG10" s="26" t="s">
        <v>70</v>
      </c>
      <c r="AH10" s="31" t="s">
        <v>71</v>
      </c>
      <c r="AI10" s="31" t="s">
        <v>72</v>
      </c>
      <c r="AJ10" s="26" t="s">
        <v>73</v>
      </c>
      <c r="AK10" s="26" t="s">
        <v>74</v>
      </c>
      <c r="AL10" s="26" t="s">
        <v>75</v>
      </c>
      <c r="AM10" s="26"/>
      <c r="AN10" s="26"/>
      <c r="AO10" s="26"/>
      <c r="AP10" s="26"/>
      <c r="AQ10" s="26"/>
      <c r="AR10" s="75" t="s">
        <v>64</v>
      </c>
      <c r="AS10" s="13"/>
      <c r="AT10" s="7"/>
      <c r="AU10" s="24"/>
      <c r="AV10" s="24"/>
      <c r="AW10" s="24"/>
      <c r="AY10" s="92" t="s">
        <v>77</v>
      </c>
      <c r="AZ10" s="92" t="s">
        <v>78</v>
      </c>
      <c r="BA10" s="92" t="s">
        <v>79</v>
      </c>
      <c r="BB10" s="92" t="s">
        <v>80</v>
      </c>
      <c r="BC10" s="92" t="s">
        <v>81</v>
      </c>
      <c r="BD10" s="92" t="s">
        <v>84</v>
      </c>
      <c r="BE10" s="92" t="s">
        <v>83</v>
      </c>
      <c r="BF10" s="92" t="s">
        <v>82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</row>
    <row r="11" spans="1:84" s="8" customFormat="1" ht="12.75">
      <c r="A11" s="6"/>
      <c r="B11" s="11">
        <v>38692</v>
      </c>
      <c r="C11" s="39">
        <v>1</v>
      </c>
      <c r="D11" s="49">
        <v>38688</v>
      </c>
      <c r="E11" s="49">
        <v>38688</v>
      </c>
      <c r="F11" s="49">
        <v>38688</v>
      </c>
      <c r="G11" s="49">
        <v>38688</v>
      </c>
      <c r="H11" s="39">
        <v>0.5</v>
      </c>
      <c r="I11" s="11">
        <v>38692</v>
      </c>
      <c r="J11" s="39">
        <v>2</v>
      </c>
      <c r="K11" s="11">
        <v>38693</v>
      </c>
      <c r="L11" s="11">
        <v>38694</v>
      </c>
      <c r="M11" s="11">
        <v>38694</v>
      </c>
      <c r="N11" s="11">
        <v>38695</v>
      </c>
      <c r="O11" s="11">
        <v>38694</v>
      </c>
      <c r="P11" s="11">
        <v>39071</v>
      </c>
      <c r="Q11" s="11">
        <v>39060</v>
      </c>
      <c r="R11" s="11">
        <v>38708</v>
      </c>
      <c r="S11" s="11">
        <v>38708</v>
      </c>
      <c r="T11" s="11">
        <v>38708</v>
      </c>
      <c r="U11" s="11">
        <v>38708</v>
      </c>
      <c r="V11" s="60">
        <v>1</v>
      </c>
      <c r="W11" s="60">
        <v>1</v>
      </c>
      <c r="X11" s="60">
        <v>1</v>
      </c>
      <c r="Y11" s="11">
        <v>38706</v>
      </c>
      <c r="Z11" s="11">
        <v>38707</v>
      </c>
      <c r="AA11" s="11">
        <v>38706</v>
      </c>
      <c r="AB11" s="11">
        <v>38720</v>
      </c>
      <c r="AC11" s="11">
        <v>38720</v>
      </c>
      <c r="AD11" s="11">
        <v>38722</v>
      </c>
      <c r="AE11" s="39">
        <v>1</v>
      </c>
      <c r="AF11" s="11">
        <v>38723</v>
      </c>
      <c r="AG11" s="11">
        <v>38726</v>
      </c>
      <c r="AH11" s="39">
        <v>2</v>
      </c>
      <c r="AI11" s="39">
        <v>1</v>
      </c>
      <c r="AJ11" s="11">
        <v>38729</v>
      </c>
      <c r="AK11" s="11">
        <v>38730</v>
      </c>
      <c r="AL11" s="11">
        <v>38734</v>
      </c>
      <c r="AM11" s="11"/>
      <c r="AN11" s="11"/>
      <c r="AO11" s="11"/>
      <c r="AP11" s="11"/>
      <c r="AQ11" s="11"/>
      <c r="AR11" s="76"/>
      <c r="AS11" s="5" t="s">
        <v>0</v>
      </c>
      <c r="AT11" s="6"/>
      <c r="AU11" s="86" t="s">
        <v>32</v>
      </c>
      <c r="AV11" s="86"/>
      <c r="AW11" s="86"/>
      <c r="AY11" s="93"/>
      <c r="AZ11" s="93"/>
      <c r="BA11" s="93"/>
      <c r="BB11" s="93"/>
      <c r="BC11" s="93"/>
      <c r="BD11" s="93"/>
      <c r="BE11" s="93"/>
      <c r="BF11" s="93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</row>
    <row r="12" spans="1:84" s="8" customFormat="1" ht="12.75" customHeight="1" thickBot="1">
      <c r="A12" s="9" t="s">
        <v>2</v>
      </c>
      <c r="B12" s="10">
        <v>50</v>
      </c>
      <c r="C12" s="30">
        <v>100</v>
      </c>
      <c r="D12" s="50">
        <v>25</v>
      </c>
      <c r="E12" s="50">
        <v>25</v>
      </c>
      <c r="F12" s="50">
        <v>25</v>
      </c>
      <c r="G12" s="50">
        <v>20</v>
      </c>
      <c r="H12" s="30">
        <v>50</v>
      </c>
      <c r="I12" s="10">
        <v>130</v>
      </c>
      <c r="J12" s="30">
        <v>100</v>
      </c>
      <c r="K12" s="10">
        <v>40</v>
      </c>
      <c r="L12" s="10">
        <v>40</v>
      </c>
      <c r="M12" s="10">
        <v>50</v>
      </c>
      <c r="N12" s="10">
        <v>25</v>
      </c>
      <c r="O12" s="10">
        <v>40</v>
      </c>
      <c r="P12" s="10">
        <v>20</v>
      </c>
      <c r="Q12" s="10">
        <v>35</v>
      </c>
      <c r="R12" s="10">
        <v>100</v>
      </c>
      <c r="S12" s="10">
        <v>100</v>
      </c>
      <c r="T12" s="10">
        <v>100</v>
      </c>
      <c r="U12" s="10">
        <v>250</v>
      </c>
      <c r="V12" s="61">
        <v>100</v>
      </c>
      <c r="W12" s="61">
        <v>28</v>
      </c>
      <c r="X12" s="61">
        <v>100</v>
      </c>
      <c r="Y12" s="10">
        <v>20</v>
      </c>
      <c r="Z12" s="10">
        <v>10</v>
      </c>
      <c r="AA12" s="10">
        <v>22</v>
      </c>
      <c r="AB12" s="10">
        <v>25</v>
      </c>
      <c r="AC12" s="10">
        <v>50</v>
      </c>
      <c r="AD12" s="10">
        <v>130</v>
      </c>
      <c r="AE12" s="30">
        <v>100</v>
      </c>
      <c r="AF12" s="10">
        <v>50</v>
      </c>
      <c r="AG12" s="10">
        <v>50</v>
      </c>
      <c r="AH12" s="30">
        <v>100</v>
      </c>
      <c r="AI12" s="30">
        <v>50</v>
      </c>
      <c r="AJ12" s="10"/>
      <c r="AK12" s="10"/>
      <c r="AL12" s="10"/>
      <c r="AM12" s="10"/>
      <c r="AN12" s="10"/>
      <c r="AO12" s="10"/>
      <c r="AP12" s="10"/>
      <c r="AQ12" s="10"/>
      <c r="AR12" s="77"/>
      <c r="AS12" s="14">
        <f>SUM(B12:AR12)</f>
        <v>2160</v>
      </c>
      <c r="AT12" s="9" t="s">
        <v>2</v>
      </c>
      <c r="AU12" s="35" t="s">
        <v>33</v>
      </c>
      <c r="AV12" s="35" t="s">
        <v>34</v>
      </c>
      <c r="AW12" s="35" t="s">
        <v>35</v>
      </c>
      <c r="AY12" s="93"/>
      <c r="AZ12" s="93"/>
      <c r="BA12" s="93"/>
      <c r="BB12" s="93"/>
      <c r="BC12" s="93"/>
      <c r="BD12" s="93"/>
      <c r="BE12" s="93"/>
      <c r="BF12" s="93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</row>
    <row r="13" spans="1:58" ht="13.5" hidden="1" thickTop="1">
      <c r="A13" s="3" t="s">
        <v>3</v>
      </c>
      <c r="C13" s="41">
        <v>0</v>
      </c>
      <c r="D13" s="46"/>
      <c r="E13" s="46"/>
      <c r="F13" s="46"/>
      <c r="G13" s="46"/>
      <c r="H13" s="45"/>
      <c r="AR13" s="78"/>
      <c r="AS13" s="28">
        <f>((SUM(K13:AR13))/(AS12-0))*100</f>
        <v>0</v>
      </c>
      <c r="AT13" s="3" t="s">
        <v>3</v>
      </c>
      <c r="AU13" s="36">
        <v>0</v>
      </c>
      <c r="AV13" s="33">
        <v>0</v>
      </c>
      <c r="AW13" s="38">
        <f>SUM(AU13:AV13)</f>
        <v>0</v>
      </c>
      <c r="AY13" s="90"/>
      <c r="AZ13" s="90"/>
      <c r="BA13" s="90"/>
      <c r="BB13" s="90"/>
      <c r="BC13" s="90"/>
      <c r="BD13" s="90"/>
      <c r="BE13" s="90"/>
      <c r="BF13" s="90"/>
    </row>
    <row r="14" spans="1:58" ht="13.5" thickTop="1">
      <c r="A14" s="3" t="s">
        <v>4</v>
      </c>
      <c r="B14" s="3">
        <v>43</v>
      </c>
      <c r="C14" s="42">
        <v>95</v>
      </c>
      <c r="D14" s="46">
        <v>20</v>
      </c>
      <c r="E14" s="46">
        <v>14</v>
      </c>
      <c r="F14" s="46">
        <v>25</v>
      </c>
      <c r="G14" s="46">
        <v>18</v>
      </c>
      <c r="H14" s="80">
        <v>27</v>
      </c>
      <c r="I14" s="3">
        <v>90</v>
      </c>
      <c r="J14" s="56">
        <v>95</v>
      </c>
      <c r="K14" s="3">
        <v>40</v>
      </c>
      <c r="L14" s="3">
        <v>40</v>
      </c>
      <c r="M14" s="4">
        <v>44</v>
      </c>
      <c r="N14" s="4">
        <v>23</v>
      </c>
      <c r="O14" s="4">
        <v>40</v>
      </c>
      <c r="P14" s="4">
        <v>19</v>
      </c>
      <c r="Q14" s="4">
        <v>31</v>
      </c>
      <c r="R14" s="4">
        <v>98</v>
      </c>
      <c r="S14" s="4">
        <v>70</v>
      </c>
      <c r="T14" s="4">
        <v>85</v>
      </c>
      <c r="U14" s="4">
        <v>250</v>
      </c>
      <c r="V14" s="65">
        <v>95</v>
      </c>
      <c r="W14" s="65">
        <v>28</v>
      </c>
      <c r="X14" s="67">
        <v>55</v>
      </c>
      <c r="Y14" s="4">
        <v>10</v>
      </c>
      <c r="Z14" s="4">
        <v>10</v>
      </c>
      <c r="AA14" s="22">
        <v>22</v>
      </c>
      <c r="AB14" s="22">
        <v>25</v>
      </c>
      <c r="AC14" s="22">
        <v>44</v>
      </c>
      <c r="AD14" s="4">
        <v>84</v>
      </c>
      <c r="AE14" s="82">
        <v>95</v>
      </c>
      <c r="AF14" s="4">
        <v>50</v>
      </c>
      <c r="AG14" s="4">
        <v>50</v>
      </c>
      <c r="AH14" s="81">
        <v>85</v>
      </c>
      <c r="AI14" s="81">
        <v>47</v>
      </c>
      <c r="AR14" s="78">
        <v>5</v>
      </c>
      <c r="AS14" s="28">
        <f>((SUM(B14:AR14))/AS12)*100</f>
        <v>86.66666666666667</v>
      </c>
      <c r="AT14" s="3" t="s">
        <v>4</v>
      </c>
      <c r="AU14" s="36">
        <v>5</v>
      </c>
      <c r="AV14" s="33">
        <v>29.5</v>
      </c>
      <c r="AW14" s="68">
        <f aca="true" t="shared" si="0" ref="AW14:AW36">SUM(AU14:AV14)</f>
        <v>34.5</v>
      </c>
      <c r="AY14" s="103">
        <v>11</v>
      </c>
      <c r="AZ14" s="103">
        <v>2</v>
      </c>
      <c r="BA14" s="104">
        <f>AS14</f>
        <v>86.66666666666667</v>
      </c>
      <c r="BB14" s="91"/>
      <c r="BC14" s="91"/>
      <c r="BD14" s="105">
        <f>256-AY14-AZ14-BA14</f>
        <v>156.33333333333331</v>
      </c>
      <c r="BE14" s="96"/>
      <c r="BF14" s="91"/>
    </row>
    <row r="15" spans="1:58" ht="12.75">
      <c r="A15" s="3" t="s">
        <v>5</v>
      </c>
      <c r="B15" s="3">
        <v>40</v>
      </c>
      <c r="C15" s="42">
        <v>95</v>
      </c>
      <c r="D15" s="46">
        <v>18</v>
      </c>
      <c r="E15" s="46">
        <v>4</v>
      </c>
      <c r="F15" s="52">
        <v>0</v>
      </c>
      <c r="G15" s="46">
        <v>14</v>
      </c>
      <c r="H15" s="79">
        <v>35</v>
      </c>
      <c r="I15" s="3">
        <v>53</v>
      </c>
      <c r="J15" s="56">
        <v>95</v>
      </c>
      <c r="K15" s="3">
        <v>40</v>
      </c>
      <c r="L15" s="3">
        <v>40</v>
      </c>
      <c r="M15" s="4">
        <v>50</v>
      </c>
      <c r="N15" s="53">
        <v>0</v>
      </c>
      <c r="O15" s="53">
        <v>0</v>
      </c>
      <c r="P15" s="53">
        <v>0</v>
      </c>
      <c r="Q15" s="4">
        <v>32</v>
      </c>
      <c r="R15" s="4">
        <v>75</v>
      </c>
      <c r="S15" s="4">
        <v>80</v>
      </c>
      <c r="T15" s="4">
        <v>80</v>
      </c>
      <c r="U15" s="4">
        <v>200</v>
      </c>
      <c r="V15" s="65">
        <v>95</v>
      </c>
      <c r="W15" s="65">
        <v>28</v>
      </c>
      <c r="X15" s="67">
        <v>43</v>
      </c>
      <c r="Y15" s="4">
        <v>10</v>
      </c>
      <c r="Z15" s="4">
        <v>10</v>
      </c>
      <c r="AA15" s="22">
        <v>14</v>
      </c>
      <c r="AB15" s="73">
        <v>0</v>
      </c>
      <c r="AC15" s="22">
        <v>46</v>
      </c>
      <c r="AD15" s="4">
        <v>74</v>
      </c>
      <c r="AE15" s="82">
        <v>95</v>
      </c>
      <c r="AF15" s="4">
        <v>50</v>
      </c>
      <c r="AG15" s="53">
        <v>0</v>
      </c>
      <c r="AH15" s="81">
        <v>95</v>
      </c>
      <c r="AI15" s="81">
        <v>47</v>
      </c>
      <c r="AR15" s="78">
        <v>10</v>
      </c>
      <c r="AS15" s="28">
        <f>((SUM(B15:AR15))/(AS12-0))*100</f>
        <v>72.5925925925926</v>
      </c>
      <c r="AT15" s="3" t="s">
        <v>5</v>
      </c>
      <c r="AU15" s="36">
        <v>4.5</v>
      </c>
      <c r="AV15" s="33">
        <v>29.5</v>
      </c>
      <c r="AW15" s="68">
        <f t="shared" si="0"/>
        <v>34</v>
      </c>
      <c r="AY15" s="103">
        <v>75</v>
      </c>
      <c r="AZ15" s="103">
        <v>88</v>
      </c>
      <c r="BA15" s="104">
        <f aca="true" t="shared" si="1" ref="BA15:BA36">AS15</f>
        <v>72.5925925925926</v>
      </c>
      <c r="BB15" s="91"/>
      <c r="BC15" s="91"/>
      <c r="BD15" s="105">
        <f aca="true" t="shared" si="2" ref="BD15:BD36">256-AY15-AZ15-BA15</f>
        <v>20.407407407407405</v>
      </c>
      <c r="BE15" s="97"/>
      <c r="BF15" s="91"/>
    </row>
    <row r="16" spans="1:58" s="2" customFormat="1" ht="12" customHeight="1">
      <c r="A16" s="3" t="s">
        <v>6</v>
      </c>
      <c r="B16" s="3">
        <v>50</v>
      </c>
      <c r="C16" s="42">
        <v>95</v>
      </c>
      <c r="D16" s="46">
        <v>21</v>
      </c>
      <c r="E16" s="46">
        <v>18</v>
      </c>
      <c r="F16" s="46">
        <v>25</v>
      </c>
      <c r="G16" s="46">
        <v>20</v>
      </c>
      <c r="H16" s="79">
        <v>50</v>
      </c>
      <c r="I16" s="3">
        <v>124</v>
      </c>
      <c r="J16" s="56">
        <v>95</v>
      </c>
      <c r="K16" s="3">
        <v>40</v>
      </c>
      <c r="L16" s="3">
        <v>40</v>
      </c>
      <c r="M16" s="4">
        <v>50</v>
      </c>
      <c r="N16" s="4">
        <v>24</v>
      </c>
      <c r="O16" s="53">
        <v>0</v>
      </c>
      <c r="P16" s="4">
        <v>20</v>
      </c>
      <c r="Q16" s="4">
        <v>34</v>
      </c>
      <c r="R16" s="4">
        <v>95</v>
      </c>
      <c r="S16" s="4">
        <v>75</v>
      </c>
      <c r="T16" s="4">
        <v>99</v>
      </c>
      <c r="U16" s="4">
        <v>300</v>
      </c>
      <c r="V16" s="70">
        <v>95</v>
      </c>
      <c r="W16" s="65">
        <v>28</v>
      </c>
      <c r="X16" s="66">
        <v>85</v>
      </c>
      <c r="Y16" s="4">
        <v>14</v>
      </c>
      <c r="Z16" s="4">
        <v>10</v>
      </c>
      <c r="AA16" s="22">
        <v>22</v>
      </c>
      <c r="AB16" s="73">
        <v>0</v>
      </c>
      <c r="AC16" s="22">
        <v>50</v>
      </c>
      <c r="AD16" s="4">
        <v>118</v>
      </c>
      <c r="AE16" s="82">
        <v>95</v>
      </c>
      <c r="AF16" s="4">
        <v>50</v>
      </c>
      <c r="AG16" s="71" t="s">
        <v>47</v>
      </c>
      <c r="AH16" s="81">
        <v>95</v>
      </c>
      <c r="AI16" s="81">
        <v>47</v>
      </c>
      <c r="AJ16" s="4"/>
      <c r="AK16" s="4"/>
      <c r="AL16" s="4"/>
      <c r="AM16" s="4"/>
      <c r="AN16" s="4"/>
      <c r="AO16" s="4"/>
      <c r="AP16" s="4"/>
      <c r="AQ16" s="40"/>
      <c r="AR16" s="78"/>
      <c r="AS16" s="28">
        <f>((SUM(B16:AR16))/(AS12-50))*100</f>
        <v>94.02843601895735</v>
      </c>
      <c r="AT16" s="3" t="s">
        <v>6</v>
      </c>
      <c r="AU16" s="36">
        <v>5.5</v>
      </c>
      <c r="AV16" s="33">
        <v>30.5</v>
      </c>
      <c r="AW16" s="68">
        <f t="shared" si="0"/>
        <v>36</v>
      </c>
      <c r="AY16" s="103">
        <v>73</v>
      </c>
      <c r="AZ16" s="103">
        <v>84</v>
      </c>
      <c r="BA16" s="104">
        <f t="shared" si="1"/>
        <v>94.02843601895735</v>
      </c>
      <c r="BB16" s="91"/>
      <c r="BC16" s="91"/>
      <c r="BD16" s="105">
        <f t="shared" si="2"/>
        <v>4.9715639810426495</v>
      </c>
      <c r="BE16" s="97"/>
      <c r="BF16" s="91"/>
    </row>
    <row r="17" spans="1:58" s="2" customFormat="1" ht="14.25" customHeight="1" hidden="1">
      <c r="A17" s="3">
        <v>10160</v>
      </c>
      <c r="B17" s="3"/>
      <c r="C17" s="41">
        <v>0</v>
      </c>
      <c r="D17" s="46"/>
      <c r="E17" s="46"/>
      <c r="F17" s="46"/>
      <c r="G17" s="46"/>
      <c r="H17" s="47"/>
      <c r="I17" s="3"/>
      <c r="J17" s="55"/>
      <c r="K17" s="3"/>
      <c r="L17" s="3"/>
      <c r="M17" s="4"/>
      <c r="N17" s="4"/>
      <c r="O17" s="53"/>
      <c r="P17" s="4"/>
      <c r="Q17" s="4"/>
      <c r="R17" s="4"/>
      <c r="S17" s="4"/>
      <c r="T17" s="4"/>
      <c r="U17" s="4"/>
      <c r="V17" s="59"/>
      <c r="W17" s="59"/>
      <c r="X17" s="63"/>
      <c r="Y17" s="4"/>
      <c r="Z17" s="4"/>
      <c r="AA17" s="22"/>
      <c r="AB17" s="22"/>
      <c r="AC17" s="22"/>
      <c r="AD17" s="4"/>
      <c r="AE17" s="82"/>
      <c r="AF17" s="4"/>
      <c r="AG17" s="71"/>
      <c r="AH17" s="87"/>
      <c r="AI17" s="87"/>
      <c r="AJ17" s="4"/>
      <c r="AK17" s="4"/>
      <c r="AL17" s="4"/>
      <c r="AM17" s="4"/>
      <c r="AN17" s="4"/>
      <c r="AO17" s="4"/>
      <c r="AP17" s="4"/>
      <c r="AQ17" s="40"/>
      <c r="AR17" s="78"/>
      <c r="AS17" s="28">
        <f>((SUM(K17:AR17))/(AS12-0))*100</f>
        <v>0</v>
      </c>
      <c r="AT17" s="3">
        <v>10160</v>
      </c>
      <c r="AU17" s="36">
        <v>0</v>
      </c>
      <c r="AV17" s="33">
        <v>1</v>
      </c>
      <c r="AW17" s="38">
        <f t="shared" si="0"/>
        <v>1</v>
      </c>
      <c r="AY17" s="103">
        <v>86</v>
      </c>
      <c r="AZ17" s="103">
        <v>94</v>
      </c>
      <c r="BA17" s="104">
        <f t="shared" si="1"/>
        <v>0</v>
      </c>
      <c r="BB17" s="91"/>
      <c r="BC17" s="91"/>
      <c r="BD17" s="105">
        <f t="shared" si="2"/>
        <v>76</v>
      </c>
      <c r="BE17" s="97"/>
      <c r="BF17" s="91"/>
    </row>
    <row r="18" spans="1:58" s="2" customFormat="1" ht="12.75">
      <c r="A18" s="3" t="s">
        <v>7</v>
      </c>
      <c r="B18" s="3">
        <v>50</v>
      </c>
      <c r="C18" s="41">
        <v>0</v>
      </c>
      <c r="D18" s="46">
        <v>23</v>
      </c>
      <c r="E18" s="46">
        <v>20</v>
      </c>
      <c r="F18" s="52">
        <v>0</v>
      </c>
      <c r="G18" s="46">
        <v>16</v>
      </c>
      <c r="H18" s="45">
        <v>0</v>
      </c>
      <c r="I18" s="3">
        <v>110</v>
      </c>
      <c r="J18" s="56">
        <v>85</v>
      </c>
      <c r="K18" s="3">
        <v>40</v>
      </c>
      <c r="L18" s="3">
        <v>40</v>
      </c>
      <c r="M18" s="4">
        <v>44</v>
      </c>
      <c r="N18" s="4">
        <v>23</v>
      </c>
      <c r="O18" s="53">
        <v>0</v>
      </c>
      <c r="P18" s="53">
        <v>0</v>
      </c>
      <c r="Q18" s="53">
        <v>0</v>
      </c>
      <c r="R18" s="4">
        <v>80</v>
      </c>
      <c r="S18" s="4">
        <v>100</v>
      </c>
      <c r="T18" s="4">
        <v>85</v>
      </c>
      <c r="U18" s="4">
        <v>250</v>
      </c>
      <c r="V18" s="65">
        <v>95</v>
      </c>
      <c r="W18" s="62">
        <v>0</v>
      </c>
      <c r="X18" s="64">
        <v>0</v>
      </c>
      <c r="Y18" s="71" t="s">
        <v>47</v>
      </c>
      <c r="Z18" s="71" t="s">
        <v>47</v>
      </c>
      <c r="AA18" s="74" t="s">
        <v>47</v>
      </c>
      <c r="AB18" s="74" t="s">
        <v>47</v>
      </c>
      <c r="AC18" s="74" t="s">
        <v>47</v>
      </c>
      <c r="AD18" s="72"/>
      <c r="AE18" s="82">
        <v>95</v>
      </c>
      <c r="AF18" s="71" t="s">
        <v>47</v>
      </c>
      <c r="AG18" s="71" t="s">
        <v>47</v>
      </c>
      <c r="AH18" s="64">
        <v>0</v>
      </c>
      <c r="AI18" s="64">
        <v>0</v>
      </c>
      <c r="AJ18" s="4"/>
      <c r="AK18" s="4"/>
      <c r="AL18" s="4"/>
      <c r="AM18" s="4"/>
      <c r="AN18" s="4"/>
      <c r="AO18" s="4"/>
      <c r="AP18" s="4"/>
      <c r="AQ18" s="40"/>
      <c r="AR18" s="78"/>
      <c r="AS18" s="44">
        <f>((SUM(B18:AR18))/(AS12-227))*100</f>
        <v>59.80341438178996</v>
      </c>
      <c r="AT18" s="3" t="s">
        <v>7</v>
      </c>
      <c r="AU18" s="36">
        <v>1</v>
      </c>
      <c r="AV18" s="33">
        <v>20.5</v>
      </c>
      <c r="AW18" s="68">
        <f t="shared" si="0"/>
        <v>21.5</v>
      </c>
      <c r="AY18" s="103">
        <v>78</v>
      </c>
      <c r="AZ18" s="103">
        <v>66</v>
      </c>
      <c r="BA18" s="104">
        <f t="shared" si="1"/>
        <v>59.80341438178996</v>
      </c>
      <c r="BB18" s="91"/>
      <c r="BC18" s="91"/>
      <c r="BD18" s="105">
        <f t="shared" si="2"/>
        <v>52.19658561821004</v>
      </c>
      <c r="BE18" s="97"/>
      <c r="BF18" s="91"/>
    </row>
    <row r="19" spans="1:58" s="2" customFormat="1" ht="12.75">
      <c r="A19" s="3" t="s">
        <v>8</v>
      </c>
      <c r="B19" s="3">
        <v>50</v>
      </c>
      <c r="C19" s="42">
        <v>95</v>
      </c>
      <c r="D19" s="46">
        <v>21</v>
      </c>
      <c r="E19" s="52">
        <v>0</v>
      </c>
      <c r="F19" s="52">
        <v>0</v>
      </c>
      <c r="G19" s="46">
        <v>18</v>
      </c>
      <c r="H19" s="79">
        <v>33</v>
      </c>
      <c r="I19" s="3">
        <v>107</v>
      </c>
      <c r="J19" s="57">
        <v>0</v>
      </c>
      <c r="K19" s="3">
        <v>35</v>
      </c>
      <c r="L19" s="3">
        <v>40</v>
      </c>
      <c r="M19" s="53">
        <v>0</v>
      </c>
      <c r="N19" s="53">
        <v>0</v>
      </c>
      <c r="O19" s="53">
        <v>0</v>
      </c>
      <c r="P19" s="4">
        <v>18</v>
      </c>
      <c r="Q19" s="4">
        <v>34</v>
      </c>
      <c r="R19" s="53">
        <v>0</v>
      </c>
      <c r="S19" s="53">
        <v>0</v>
      </c>
      <c r="T19" s="4">
        <v>70</v>
      </c>
      <c r="U19" s="4">
        <v>225</v>
      </c>
      <c r="V19" s="62">
        <v>0</v>
      </c>
      <c r="W19" s="65">
        <v>28</v>
      </c>
      <c r="X19" s="64">
        <v>0</v>
      </c>
      <c r="Y19" s="53">
        <v>0</v>
      </c>
      <c r="Z19" s="4">
        <v>10</v>
      </c>
      <c r="AA19" s="22">
        <v>18</v>
      </c>
      <c r="AB19" s="22">
        <v>20</v>
      </c>
      <c r="AC19" s="22">
        <v>50</v>
      </c>
      <c r="AD19" s="4">
        <v>106</v>
      </c>
      <c r="AE19" s="83">
        <v>0</v>
      </c>
      <c r="AF19" s="4">
        <v>50</v>
      </c>
      <c r="AG19" s="4">
        <v>50</v>
      </c>
      <c r="AH19" s="64">
        <v>0</v>
      </c>
      <c r="AI19" s="81">
        <v>47</v>
      </c>
      <c r="AJ19" s="4"/>
      <c r="AK19" s="4"/>
      <c r="AL19" s="4"/>
      <c r="AM19" s="4"/>
      <c r="AN19" s="4"/>
      <c r="AO19" s="4"/>
      <c r="AP19" s="4"/>
      <c r="AQ19" s="40"/>
      <c r="AR19" s="78"/>
      <c r="AS19" s="44">
        <f>((SUM(B19:AR19))/(AS12-0))*100</f>
        <v>52.083333333333336</v>
      </c>
      <c r="AT19" s="3" t="s">
        <v>8</v>
      </c>
      <c r="AU19" s="36">
        <v>3.5</v>
      </c>
      <c r="AV19" s="33">
        <v>17.5</v>
      </c>
      <c r="AW19" s="68">
        <f t="shared" si="0"/>
        <v>21</v>
      </c>
      <c r="AY19" s="103">
        <v>69</v>
      </c>
      <c r="AZ19" s="103">
        <v>59</v>
      </c>
      <c r="BA19" s="104">
        <f t="shared" si="1"/>
        <v>52.083333333333336</v>
      </c>
      <c r="BB19" s="91"/>
      <c r="BC19" s="91"/>
      <c r="BD19" s="105">
        <f t="shared" si="2"/>
        <v>75.91666666666666</v>
      </c>
      <c r="BE19" s="98"/>
      <c r="BF19" s="91"/>
    </row>
    <row r="20" spans="1:58" s="2" customFormat="1" ht="12.75">
      <c r="A20" s="3" t="s">
        <v>9</v>
      </c>
      <c r="B20" s="51" t="s">
        <v>47</v>
      </c>
      <c r="C20" s="41">
        <v>0</v>
      </c>
      <c r="D20" s="52">
        <v>0</v>
      </c>
      <c r="E20" s="52">
        <v>0</v>
      </c>
      <c r="F20" s="52">
        <v>0</v>
      </c>
      <c r="G20" s="46">
        <v>18</v>
      </c>
      <c r="H20" s="45">
        <v>0</v>
      </c>
      <c r="I20" s="3">
        <v>64</v>
      </c>
      <c r="J20" s="57">
        <v>0</v>
      </c>
      <c r="K20" s="43">
        <v>0</v>
      </c>
      <c r="L20" s="4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65">
        <v>95</v>
      </c>
      <c r="W20" s="62">
        <v>0</v>
      </c>
      <c r="X20" s="64">
        <v>0</v>
      </c>
      <c r="Y20" s="4">
        <v>10</v>
      </c>
      <c r="Z20" s="71" t="s">
        <v>47</v>
      </c>
      <c r="AA20" s="22">
        <v>18</v>
      </c>
      <c r="AB20" s="74" t="s">
        <v>47</v>
      </c>
      <c r="AC20" s="22">
        <v>48</v>
      </c>
      <c r="AD20" s="4">
        <v>76</v>
      </c>
      <c r="AE20" s="83">
        <v>0</v>
      </c>
      <c r="AF20" s="53">
        <v>0</v>
      </c>
      <c r="AG20" s="53">
        <v>0</v>
      </c>
      <c r="AH20" s="81">
        <v>95</v>
      </c>
      <c r="AI20" s="64">
        <v>0</v>
      </c>
      <c r="AJ20" s="4"/>
      <c r="AK20" s="4"/>
      <c r="AL20" s="4"/>
      <c r="AM20" s="4"/>
      <c r="AN20" s="4"/>
      <c r="AO20" s="4"/>
      <c r="AP20" s="4"/>
      <c r="AQ20" s="40"/>
      <c r="AR20" s="78"/>
      <c r="AS20" s="44">
        <f>((SUM(B20:AR20))/(AS12-85))*100</f>
        <v>20.433734939759034</v>
      </c>
      <c r="AT20" s="3" t="s">
        <v>9</v>
      </c>
      <c r="AU20" s="36">
        <v>2</v>
      </c>
      <c r="AV20" s="33">
        <v>13</v>
      </c>
      <c r="AW20" s="69">
        <f t="shared" si="0"/>
        <v>15</v>
      </c>
      <c r="AY20" s="103">
        <v>46</v>
      </c>
      <c r="AZ20" s="103">
        <v>42</v>
      </c>
      <c r="BA20" s="104">
        <f t="shared" si="1"/>
        <v>20.433734939759034</v>
      </c>
      <c r="BB20" s="94"/>
      <c r="BC20" s="95"/>
      <c r="BD20" s="106"/>
      <c r="BE20" s="91"/>
      <c r="BF20" s="91"/>
    </row>
    <row r="21" spans="1:58" s="2" customFormat="1" ht="12.75">
      <c r="A21" s="3" t="s">
        <v>10</v>
      </c>
      <c r="B21" s="3">
        <v>45</v>
      </c>
      <c r="C21" s="42">
        <v>65</v>
      </c>
      <c r="D21" s="46">
        <v>17</v>
      </c>
      <c r="E21" s="52">
        <v>0</v>
      </c>
      <c r="F21" s="46">
        <v>25</v>
      </c>
      <c r="G21" s="46">
        <v>14</v>
      </c>
      <c r="H21" s="45">
        <v>0</v>
      </c>
      <c r="I21" s="3">
        <v>58</v>
      </c>
      <c r="J21" s="56">
        <v>75</v>
      </c>
      <c r="K21" s="3">
        <v>25</v>
      </c>
      <c r="L21" s="3">
        <v>40</v>
      </c>
      <c r="M21" s="4">
        <v>44</v>
      </c>
      <c r="N21" s="4">
        <v>19</v>
      </c>
      <c r="O21" s="53">
        <v>0</v>
      </c>
      <c r="P21" s="4">
        <v>18</v>
      </c>
      <c r="Q21" s="53">
        <v>0</v>
      </c>
      <c r="R21" s="4">
        <v>80</v>
      </c>
      <c r="S21" s="4">
        <v>75</v>
      </c>
      <c r="T21" s="4">
        <v>90</v>
      </c>
      <c r="U21" s="4">
        <v>275</v>
      </c>
      <c r="V21" s="65">
        <v>95</v>
      </c>
      <c r="W21" s="65">
        <v>21</v>
      </c>
      <c r="X21" s="64">
        <v>0</v>
      </c>
      <c r="Y21" s="4">
        <v>16</v>
      </c>
      <c r="Z21" s="4">
        <v>10</v>
      </c>
      <c r="AA21" s="22">
        <v>22</v>
      </c>
      <c r="AB21" s="22">
        <v>15</v>
      </c>
      <c r="AC21" s="22">
        <v>27</v>
      </c>
      <c r="AD21" s="4">
        <v>84</v>
      </c>
      <c r="AE21" s="82">
        <v>95</v>
      </c>
      <c r="AF21" s="4">
        <v>50</v>
      </c>
      <c r="AG21" s="53">
        <v>0</v>
      </c>
      <c r="AH21" s="88">
        <v>50</v>
      </c>
      <c r="AI21" s="81">
        <v>42</v>
      </c>
      <c r="AJ21" s="4"/>
      <c r="AK21" s="4"/>
      <c r="AL21" s="4"/>
      <c r="AM21" s="4"/>
      <c r="AN21" s="4"/>
      <c r="AO21" s="4"/>
      <c r="AP21" s="4"/>
      <c r="AQ21" s="40"/>
      <c r="AR21" s="78"/>
      <c r="AS21" s="28">
        <f>((SUM(B21:AR21))/(AS12-0))*100</f>
        <v>69.07407407407408</v>
      </c>
      <c r="AT21" s="3" t="s">
        <v>10</v>
      </c>
      <c r="AU21" s="36">
        <v>3</v>
      </c>
      <c r="AV21" s="33">
        <v>26.5</v>
      </c>
      <c r="AW21" s="68">
        <f t="shared" si="0"/>
        <v>29.5</v>
      </c>
      <c r="AY21" s="103">
        <v>76</v>
      </c>
      <c r="AZ21" s="103">
        <v>72</v>
      </c>
      <c r="BA21" s="104">
        <f t="shared" si="1"/>
        <v>69.07407407407408</v>
      </c>
      <c r="BB21" s="91"/>
      <c r="BC21" s="91"/>
      <c r="BD21" s="105">
        <f t="shared" si="2"/>
        <v>38.925925925925924</v>
      </c>
      <c r="BE21" s="96"/>
      <c r="BF21" s="91"/>
    </row>
    <row r="22" spans="1:84" s="1" customFormat="1" ht="12.75">
      <c r="A22" s="3" t="s">
        <v>11</v>
      </c>
      <c r="B22" s="43">
        <v>0</v>
      </c>
      <c r="C22" s="42">
        <v>85</v>
      </c>
      <c r="D22" s="46">
        <v>22</v>
      </c>
      <c r="E22" s="52">
        <v>0</v>
      </c>
      <c r="F22" s="52">
        <v>0</v>
      </c>
      <c r="G22" s="46">
        <v>12</v>
      </c>
      <c r="H22" s="45">
        <v>0</v>
      </c>
      <c r="I22" s="3">
        <v>97</v>
      </c>
      <c r="J22" s="56">
        <v>75</v>
      </c>
      <c r="K22" s="3">
        <v>20</v>
      </c>
      <c r="L22" s="43">
        <v>0</v>
      </c>
      <c r="M22" s="53">
        <v>0</v>
      </c>
      <c r="N22" s="4">
        <v>20</v>
      </c>
      <c r="O22" s="4">
        <v>40</v>
      </c>
      <c r="P22" s="4">
        <v>18</v>
      </c>
      <c r="Q22" s="4">
        <v>23</v>
      </c>
      <c r="R22" s="4">
        <v>90</v>
      </c>
      <c r="S22" s="4">
        <v>65</v>
      </c>
      <c r="T22" s="4">
        <v>80</v>
      </c>
      <c r="U22" s="4">
        <v>275</v>
      </c>
      <c r="V22" s="65">
        <v>95</v>
      </c>
      <c r="W22" s="70">
        <v>28</v>
      </c>
      <c r="X22" s="64">
        <v>0</v>
      </c>
      <c r="Y22" s="4">
        <v>14</v>
      </c>
      <c r="Z22" s="4">
        <v>10</v>
      </c>
      <c r="AA22" s="22">
        <v>20</v>
      </c>
      <c r="AB22" s="73">
        <v>0</v>
      </c>
      <c r="AC22" s="22">
        <v>39</v>
      </c>
      <c r="AD22" s="4">
        <v>90</v>
      </c>
      <c r="AE22" s="82">
        <v>95</v>
      </c>
      <c r="AF22" s="4">
        <v>35</v>
      </c>
      <c r="AG22" s="53">
        <v>0</v>
      </c>
      <c r="AH22" s="81">
        <v>65</v>
      </c>
      <c r="AI22" s="81">
        <v>34</v>
      </c>
      <c r="AJ22" s="4"/>
      <c r="AK22" s="4"/>
      <c r="AL22" s="4"/>
      <c r="AM22" s="4"/>
      <c r="AN22" s="4"/>
      <c r="AO22" s="4"/>
      <c r="AP22" s="4"/>
      <c r="AQ22" s="40"/>
      <c r="AR22" s="78"/>
      <c r="AS22" s="28">
        <f>((SUM(B22:AR22))/(AS12-0))*100</f>
        <v>66.99074074074073</v>
      </c>
      <c r="AT22" s="3" t="s">
        <v>11</v>
      </c>
      <c r="AU22" s="36">
        <v>5</v>
      </c>
      <c r="AV22" s="33">
        <v>22</v>
      </c>
      <c r="AW22" s="68">
        <f t="shared" si="0"/>
        <v>27</v>
      </c>
      <c r="AX22" s="2"/>
      <c r="AY22" s="103">
        <v>58</v>
      </c>
      <c r="AZ22" s="103">
        <v>68</v>
      </c>
      <c r="BA22" s="104">
        <f t="shared" si="1"/>
        <v>66.99074074074073</v>
      </c>
      <c r="BB22" s="91"/>
      <c r="BC22" s="91"/>
      <c r="BD22" s="105">
        <f t="shared" si="2"/>
        <v>63.00925925925927</v>
      </c>
      <c r="BE22" s="98"/>
      <c r="BF22" s="9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58" ht="12.75">
      <c r="A23" s="3">
        <v>10315</v>
      </c>
      <c r="B23" s="43">
        <v>0</v>
      </c>
      <c r="C23" s="41">
        <v>0</v>
      </c>
      <c r="D23" s="52">
        <v>0</v>
      </c>
      <c r="E23" s="46">
        <v>15</v>
      </c>
      <c r="F23" s="52">
        <v>0</v>
      </c>
      <c r="G23" s="46">
        <v>16</v>
      </c>
      <c r="H23" s="45">
        <v>0</v>
      </c>
      <c r="I23" s="3">
        <v>111</v>
      </c>
      <c r="J23" s="57">
        <v>0</v>
      </c>
      <c r="K23" s="43">
        <v>0</v>
      </c>
      <c r="L23" s="4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72"/>
      <c r="U23" s="72"/>
      <c r="V23" s="62">
        <v>0</v>
      </c>
      <c r="W23" s="62">
        <v>0</v>
      </c>
      <c r="X23" s="64">
        <v>0</v>
      </c>
      <c r="Y23" s="53">
        <v>0</v>
      </c>
      <c r="Z23" s="4">
        <v>10</v>
      </c>
      <c r="AA23" s="22">
        <v>16</v>
      </c>
      <c r="AB23" s="74" t="s">
        <v>47</v>
      </c>
      <c r="AC23" s="74" t="s">
        <v>47</v>
      </c>
      <c r="AD23" s="4">
        <f>86-10</f>
        <v>76</v>
      </c>
      <c r="AE23" s="83">
        <v>0</v>
      </c>
      <c r="AF23" s="53">
        <v>0</v>
      </c>
      <c r="AG23" s="53">
        <v>0</v>
      </c>
      <c r="AH23" s="64">
        <v>0</v>
      </c>
      <c r="AI23" s="81">
        <v>42</v>
      </c>
      <c r="AR23" s="78"/>
      <c r="AS23" s="44">
        <f>((SUM(B23:AR23))/(AS12-75))*100</f>
        <v>13.717026378896882</v>
      </c>
      <c r="AT23" s="3">
        <v>10315</v>
      </c>
      <c r="AU23" s="36">
        <v>3</v>
      </c>
      <c r="AV23" s="33">
        <v>10.5</v>
      </c>
      <c r="AW23" s="69">
        <f t="shared" si="0"/>
        <v>13.5</v>
      </c>
      <c r="AX23" s="2"/>
      <c r="AY23" s="103">
        <v>44</v>
      </c>
      <c r="AZ23" s="103">
        <v>59</v>
      </c>
      <c r="BA23" s="104">
        <f t="shared" si="1"/>
        <v>13.717026378896882</v>
      </c>
      <c r="BB23" s="99"/>
      <c r="BC23" s="100"/>
      <c r="BD23" s="107"/>
      <c r="BE23" s="91"/>
      <c r="BF23" s="91"/>
    </row>
    <row r="24" spans="1:58" s="2" customFormat="1" ht="12.75">
      <c r="A24" s="3">
        <v>10145</v>
      </c>
      <c r="B24" s="43">
        <v>0</v>
      </c>
      <c r="C24" s="41">
        <v>0</v>
      </c>
      <c r="D24" s="52">
        <v>0</v>
      </c>
      <c r="E24" s="46">
        <v>16</v>
      </c>
      <c r="F24" s="46">
        <v>25</v>
      </c>
      <c r="G24" s="46">
        <v>14</v>
      </c>
      <c r="H24" s="45">
        <v>0</v>
      </c>
      <c r="I24" s="3">
        <v>95</v>
      </c>
      <c r="J24" s="57">
        <v>0</v>
      </c>
      <c r="K24" s="43">
        <v>0</v>
      </c>
      <c r="L24" s="43">
        <v>0</v>
      </c>
      <c r="M24" s="53">
        <v>0</v>
      </c>
      <c r="N24" s="53">
        <v>0</v>
      </c>
      <c r="O24" s="4">
        <v>40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62">
        <v>0</v>
      </c>
      <c r="W24" s="62">
        <v>0</v>
      </c>
      <c r="X24" s="64">
        <v>0</v>
      </c>
      <c r="Y24" s="53">
        <v>0</v>
      </c>
      <c r="Z24" s="4">
        <v>10</v>
      </c>
      <c r="AA24" s="73">
        <v>0</v>
      </c>
      <c r="AB24" s="74" t="s">
        <v>47</v>
      </c>
      <c r="AC24" s="74" t="s">
        <v>47</v>
      </c>
      <c r="AD24" s="4">
        <v>106</v>
      </c>
      <c r="AE24" s="83">
        <v>0</v>
      </c>
      <c r="AF24" s="53">
        <v>0</v>
      </c>
      <c r="AG24" s="53">
        <v>0</v>
      </c>
      <c r="AH24" s="64">
        <v>0</v>
      </c>
      <c r="AI24" s="64">
        <v>0</v>
      </c>
      <c r="AJ24" s="4"/>
      <c r="AK24" s="4"/>
      <c r="AL24" s="4"/>
      <c r="AM24" s="4"/>
      <c r="AN24" s="4"/>
      <c r="AO24" s="4"/>
      <c r="AP24" s="4"/>
      <c r="AQ24" s="40"/>
      <c r="AR24" s="78"/>
      <c r="AS24" s="44">
        <f>((SUM(B24:AR24))/(AS12-75))*100</f>
        <v>14.676258992805755</v>
      </c>
      <c r="AT24" s="3">
        <v>10145</v>
      </c>
      <c r="AU24" s="36">
        <v>2</v>
      </c>
      <c r="AV24" s="33">
        <v>8</v>
      </c>
      <c r="AW24" s="69">
        <f t="shared" si="0"/>
        <v>10</v>
      </c>
      <c r="AY24" s="103">
        <v>36</v>
      </c>
      <c r="AZ24" s="103">
        <v>36</v>
      </c>
      <c r="BA24" s="104">
        <f t="shared" si="1"/>
        <v>14.676258992805755</v>
      </c>
      <c r="BB24" s="101"/>
      <c r="BC24" s="102"/>
      <c r="BD24" s="108"/>
      <c r="BE24" s="91"/>
      <c r="BF24" s="91"/>
    </row>
    <row r="25" spans="1:84" s="1" customFormat="1" ht="12.75">
      <c r="A25" s="3">
        <v>10753</v>
      </c>
      <c r="B25" s="3">
        <v>38</v>
      </c>
      <c r="C25" s="41">
        <v>0</v>
      </c>
      <c r="D25" s="52">
        <v>0</v>
      </c>
      <c r="E25" s="52">
        <v>0</v>
      </c>
      <c r="F25" s="52">
        <v>0</v>
      </c>
      <c r="G25" s="46">
        <v>18</v>
      </c>
      <c r="H25" s="79">
        <v>35</v>
      </c>
      <c r="I25" s="3">
        <v>105</v>
      </c>
      <c r="J25" s="56">
        <v>95</v>
      </c>
      <c r="K25" s="3">
        <v>40</v>
      </c>
      <c r="L25" s="43">
        <v>0</v>
      </c>
      <c r="M25" s="53">
        <v>0</v>
      </c>
      <c r="N25" s="4">
        <v>17</v>
      </c>
      <c r="O25" s="53">
        <v>0</v>
      </c>
      <c r="P25" s="4">
        <v>18</v>
      </c>
      <c r="Q25" s="53">
        <v>0</v>
      </c>
      <c r="R25" s="53">
        <v>0</v>
      </c>
      <c r="S25" s="53">
        <v>0</v>
      </c>
      <c r="T25" s="4">
        <v>65</v>
      </c>
      <c r="U25" s="4">
        <v>225</v>
      </c>
      <c r="V25" s="65">
        <v>95</v>
      </c>
      <c r="W25" s="70">
        <v>28</v>
      </c>
      <c r="X25" s="64">
        <v>0</v>
      </c>
      <c r="Y25" s="4">
        <v>12</v>
      </c>
      <c r="Z25" s="4">
        <v>10</v>
      </c>
      <c r="AA25" s="22">
        <v>14</v>
      </c>
      <c r="AB25" s="74" t="s">
        <v>47</v>
      </c>
      <c r="AC25" s="74" t="s">
        <v>47</v>
      </c>
      <c r="AD25" s="4">
        <v>80</v>
      </c>
      <c r="AE25" s="83">
        <v>0</v>
      </c>
      <c r="AF25" s="53">
        <v>0</v>
      </c>
      <c r="AG25" s="53">
        <v>0</v>
      </c>
      <c r="AH25" s="64">
        <v>0</v>
      </c>
      <c r="AI25" s="81">
        <v>47</v>
      </c>
      <c r="AJ25" s="4"/>
      <c r="AK25" s="4"/>
      <c r="AL25" s="4"/>
      <c r="AM25" s="4"/>
      <c r="AN25" s="4"/>
      <c r="AO25" s="4"/>
      <c r="AP25" s="4"/>
      <c r="AQ25" s="40"/>
      <c r="AR25" s="78"/>
      <c r="AS25" s="44">
        <f>((SUM(B25:AR25))/(AS12-75))*100</f>
        <v>45.17985611510792</v>
      </c>
      <c r="AT25" s="3">
        <v>10753</v>
      </c>
      <c r="AU25" s="36">
        <v>5.5</v>
      </c>
      <c r="AV25" s="33">
        <v>20</v>
      </c>
      <c r="AW25" s="68">
        <f t="shared" si="0"/>
        <v>25.5</v>
      </c>
      <c r="AX25" s="2"/>
      <c r="AY25" s="103">
        <v>65</v>
      </c>
      <c r="AZ25" s="103">
        <v>65</v>
      </c>
      <c r="BA25" s="104">
        <f t="shared" si="1"/>
        <v>45.17985611510792</v>
      </c>
      <c r="BB25" s="91"/>
      <c r="BC25" s="91"/>
      <c r="BD25" s="105">
        <f t="shared" si="2"/>
        <v>80.82014388489208</v>
      </c>
      <c r="BE25" s="96"/>
      <c r="BF25" s="9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58" ht="12.75">
      <c r="A26" s="3" t="s">
        <v>12</v>
      </c>
      <c r="B26" s="3">
        <v>5</v>
      </c>
      <c r="C26" s="42">
        <v>95</v>
      </c>
      <c r="D26" s="46">
        <v>21</v>
      </c>
      <c r="E26" s="46">
        <v>4</v>
      </c>
      <c r="F26" s="46">
        <v>20</v>
      </c>
      <c r="G26" s="46">
        <v>18</v>
      </c>
      <c r="H26" s="45">
        <v>0</v>
      </c>
      <c r="I26" s="3">
        <v>88</v>
      </c>
      <c r="J26" s="56">
        <v>85</v>
      </c>
      <c r="K26" s="3">
        <v>10</v>
      </c>
      <c r="L26" s="43">
        <v>0</v>
      </c>
      <c r="M26" s="53">
        <v>0</v>
      </c>
      <c r="N26" s="53">
        <v>0</v>
      </c>
      <c r="O26" s="4">
        <v>40</v>
      </c>
      <c r="P26" s="53">
        <v>0</v>
      </c>
      <c r="Q26" s="53">
        <v>0</v>
      </c>
      <c r="R26" s="4">
        <v>95</v>
      </c>
      <c r="S26" s="4">
        <v>80</v>
      </c>
      <c r="T26" s="4">
        <v>95</v>
      </c>
      <c r="U26" s="4">
        <v>250</v>
      </c>
      <c r="V26" s="65">
        <v>95</v>
      </c>
      <c r="W26" s="65">
        <v>28</v>
      </c>
      <c r="X26" s="67">
        <v>55</v>
      </c>
      <c r="Y26" s="71" t="s">
        <v>47</v>
      </c>
      <c r="Z26" s="71" t="s">
        <v>47</v>
      </c>
      <c r="AA26" s="22">
        <v>8</v>
      </c>
      <c r="AB26" s="74" t="s">
        <v>47</v>
      </c>
      <c r="AC26" s="22">
        <v>44</v>
      </c>
      <c r="AD26" s="4">
        <v>92</v>
      </c>
      <c r="AE26" s="83">
        <v>0</v>
      </c>
      <c r="AF26" s="4">
        <v>50</v>
      </c>
      <c r="AG26" s="53">
        <v>0</v>
      </c>
      <c r="AH26" s="81">
        <v>95</v>
      </c>
      <c r="AI26" s="81">
        <v>47</v>
      </c>
      <c r="AR26" s="78">
        <v>10</v>
      </c>
      <c r="AS26" s="28">
        <f>((SUM(B26:AR26))/(AS12-55))*100</f>
        <v>67.93349168646081</v>
      </c>
      <c r="AT26" s="3" t="s">
        <v>12</v>
      </c>
      <c r="AU26" s="36">
        <v>5</v>
      </c>
      <c r="AV26" s="33">
        <v>26.5</v>
      </c>
      <c r="AW26" s="68">
        <f t="shared" si="0"/>
        <v>31.5</v>
      </c>
      <c r="AX26" s="2"/>
      <c r="AY26" s="103">
        <v>79</v>
      </c>
      <c r="AZ26" s="103">
        <v>74</v>
      </c>
      <c r="BA26" s="104">
        <f t="shared" si="1"/>
        <v>67.93349168646081</v>
      </c>
      <c r="BB26" s="91"/>
      <c r="BC26" s="91"/>
      <c r="BD26" s="105">
        <f t="shared" si="2"/>
        <v>35.06650831353919</v>
      </c>
      <c r="BE26" s="97"/>
      <c r="BF26" s="91"/>
    </row>
    <row r="27" spans="1:58" ht="12.75">
      <c r="A27" s="3" t="s">
        <v>13</v>
      </c>
      <c r="B27" s="3">
        <v>50</v>
      </c>
      <c r="C27" s="42">
        <v>95</v>
      </c>
      <c r="D27" s="52">
        <v>0</v>
      </c>
      <c r="E27" s="46">
        <v>5</v>
      </c>
      <c r="F27" s="52">
        <v>0</v>
      </c>
      <c r="G27" s="46">
        <v>18</v>
      </c>
      <c r="H27" s="45">
        <v>0</v>
      </c>
      <c r="I27" s="3">
        <v>54</v>
      </c>
      <c r="J27" s="56">
        <v>95</v>
      </c>
      <c r="K27" s="43">
        <v>0</v>
      </c>
      <c r="L27" s="3">
        <v>40</v>
      </c>
      <c r="M27" s="53">
        <v>0</v>
      </c>
      <c r="N27" s="4">
        <v>21</v>
      </c>
      <c r="O27" s="53">
        <v>0</v>
      </c>
      <c r="P27" s="4">
        <v>20</v>
      </c>
      <c r="Q27" s="4">
        <v>33</v>
      </c>
      <c r="R27" s="4">
        <v>90</v>
      </c>
      <c r="S27" s="4">
        <v>80</v>
      </c>
      <c r="T27" s="4">
        <v>95</v>
      </c>
      <c r="U27" s="4">
        <v>250</v>
      </c>
      <c r="V27" s="65">
        <v>95</v>
      </c>
      <c r="W27" s="65">
        <v>28</v>
      </c>
      <c r="X27" s="64">
        <v>0</v>
      </c>
      <c r="Y27" s="4">
        <v>14</v>
      </c>
      <c r="Z27" s="4">
        <v>10</v>
      </c>
      <c r="AA27" s="22">
        <v>22</v>
      </c>
      <c r="AB27" s="73">
        <v>0</v>
      </c>
      <c r="AC27" s="22">
        <v>36</v>
      </c>
      <c r="AD27" s="4">
        <v>72</v>
      </c>
      <c r="AE27" s="82">
        <v>95</v>
      </c>
      <c r="AF27" s="53">
        <v>0</v>
      </c>
      <c r="AG27" s="4">
        <v>33</v>
      </c>
      <c r="AH27" s="81">
        <v>95</v>
      </c>
      <c r="AI27" s="81">
        <v>47</v>
      </c>
      <c r="AR27" s="78"/>
      <c r="AS27" s="28">
        <f>((SUM(B27:AR27))/(AS12-0))*100</f>
        <v>69.12037037037037</v>
      </c>
      <c r="AT27" s="3" t="s">
        <v>13</v>
      </c>
      <c r="AU27" s="36">
        <v>5</v>
      </c>
      <c r="AV27" s="33">
        <v>30</v>
      </c>
      <c r="AW27" s="68">
        <f t="shared" si="0"/>
        <v>35</v>
      </c>
      <c r="AX27" s="2"/>
      <c r="AY27" s="103">
        <v>68</v>
      </c>
      <c r="AZ27" s="103">
        <v>77</v>
      </c>
      <c r="BA27" s="104">
        <f t="shared" si="1"/>
        <v>69.12037037037037</v>
      </c>
      <c r="BB27" s="91"/>
      <c r="BC27" s="91"/>
      <c r="BD27" s="105">
        <f t="shared" si="2"/>
        <v>41.87962962962963</v>
      </c>
      <c r="BE27" s="98"/>
      <c r="BF27" s="91"/>
    </row>
    <row r="28" spans="1:58" ht="12.75">
      <c r="A28" s="3" t="s">
        <v>14</v>
      </c>
      <c r="B28" s="43">
        <v>0</v>
      </c>
      <c r="C28" s="41">
        <v>0</v>
      </c>
      <c r="D28" s="52">
        <v>0</v>
      </c>
      <c r="E28" s="52">
        <v>0</v>
      </c>
      <c r="F28" s="52">
        <v>0</v>
      </c>
      <c r="G28" s="46">
        <v>18</v>
      </c>
      <c r="H28" s="45">
        <v>0</v>
      </c>
      <c r="I28" s="3">
        <v>58</v>
      </c>
      <c r="J28" s="57">
        <v>0</v>
      </c>
      <c r="K28" s="43">
        <v>0</v>
      </c>
      <c r="L28" s="4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62">
        <v>0</v>
      </c>
      <c r="W28" s="62">
        <v>0</v>
      </c>
      <c r="X28" s="64">
        <v>0</v>
      </c>
      <c r="Y28" s="4">
        <v>14</v>
      </c>
      <c r="Z28" s="71" t="s">
        <v>47</v>
      </c>
      <c r="AA28" s="73">
        <v>0</v>
      </c>
      <c r="AB28" s="74" t="s">
        <v>47</v>
      </c>
      <c r="AC28" s="74" t="s">
        <v>47</v>
      </c>
      <c r="AD28" s="4">
        <v>74</v>
      </c>
      <c r="AE28" s="83">
        <v>0</v>
      </c>
      <c r="AF28" s="53">
        <v>0</v>
      </c>
      <c r="AG28" s="53">
        <v>0</v>
      </c>
      <c r="AH28" s="64">
        <v>0</v>
      </c>
      <c r="AI28" s="64">
        <v>0</v>
      </c>
      <c r="AR28" s="78"/>
      <c r="AS28" s="44">
        <f>((SUM(B28:AR28))/(AS12-85))*100</f>
        <v>7.903614457831325</v>
      </c>
      <c r="AT28" s="3" t="s">
        <v>14</v>
      </c>
      <c r="AU28" s="36">
        <v>1</v>
      </c>
      <c r="AV28" s="33">
        <v>5.5</v>
      </c>
      <c r="AW28" s="69">
        <f t="shared" si="0"/>
        <v>6.5</v>
      </c>
      <c r="AY28" s="103">
        <v>31</v>
      </c>
      <c r="AZ28" s="103">
        <v>30</v>
      </c>
      <c r="BA28" s="104">
        <f t="shared" si="1"/>
        <v>7.903614457831325</v>
      </c>
      <c r="BB28" s="94"/>
      <c r="BC28" s="95"/>
      <c r="BD28" s="106"/>
      <c r="BE28" s="91"/>
      <c r="BF28" s="91"/>
    </row>
    <row r="29" spans="1:58" ht="12.75">
      <c r="A29" s="3" t="s">
        <v>15</v>
      </c>
      <c r="B29" s="3">
        <v>28</v>
      </c>
      <c r="C29" s="42">
        <v>85</v>
      </c>
      <c r="D29" s="46">
        <v>21</v>
      </c>
      <c r="E29" s="46">
        <v>5</v>
      </c>
      <c r="F29" s="52">
        <v>0</v>
      </c>
      <c r="G29" s="46">
        <v>16</v>
      </c>
      <c r="H29" s="80">
        <v>31</v>
      </c>
      <c r="I29" s="3">
        <v>44</v>
      </c>
      <c r="J29" s="56">
        <v>95</v>
      </c>
      <c r="K29" s="43">
        <v>0</v>
      </c>
      <c r="L29" s="43">
        <v>0</v>
      </c>
      <c r="M29" s="53">
        <v>0</v>
      </c>
      <c r="N29" s="4">
        <v>21</v>
      </c>
      <c r="O29" s="53">
        <v>0</v>
      </c>
      <c r="P29" s="4">
        <v>20</v>
      </c>
      <c r="Q29" s="4">
        <v>33</v>
      </c>
      <c r="R29" s="4">
        <v>70</v>
      </c>
      <c r="S29" s="4">
        <v>75</v>
      </c>
      <c r="T29" s="4">
        <v>90</v>
      </c>
      <c r="U29" s="4">
        <v>275</v>
      </c>
      <c r="V29" s="65">
        <v>95</v>
      </c>
      <c r="W29" s="56">
        <v>28</v>
      </c>
      <c r="X29" s="81">
        <v>85</v>
      </c>
      <c r="Y29" s="4">
        <v>12</v>
      </c>
      <c r="Z29" s="4">
        <v>10</v>
      </c>
      <c r="AA29" s="22">
        <v>22</v>
      </c>
      <c r="AB29" s="22">
        <v>18</v>
      </c>
      <c r="AC29" s="22">
        <v>30</v>
      </c>
      <c r="AD29" s="4">
        <v>68</v>
      </c>
      <c r="AE29" s="82">
        <v>95</v>
      </c>
      <c r="AF29" s="4">
        <v>50</v>
      </c>
      <c r="AG29" s="53">
        <v>0</v>
      </c>
      <c r="AH29" s="81">
        <v>95</v>
      </c>
      <c r="AI29" s="81">
        <v>47</v>
      </c>
      <c r="AR29" s="78"/>
      <c r="AS29" s="28">
        <f>((SUM(B29:AR29))/(AS12-0))*100</f>
        <v>72.4074074074074</v>
      </c>
      <c r="AT29" s="3" t="s">
        <v>15</v>
      </c>
      <c r="AU29" s="36">
        <v>5</v>
      </c>
      <c r="AV29" s="33">
        <v>25.5</v>
      </c>
      <c r="AW29" s="68">
        <f t="shared" si="0"/>
        <v>30.5</v>
      </c>
      <c r="AY29" s="103">
        <v>70</v>
      </c>
      <c r="AZ29" s="103">
        <v>67</v>
      </c>
      <c r="BA29" s="104">
        <f t="shared" si="1"/>
        <v>72.4074074074074</v>
      </c>
      <c r="BB29" s="91"/>
      <c r="BC29" s="91"/>
      <c r="BD29" s="105">
        <f t="shared" si="2"/>
        <v>46.592592592592595</v>
      </c>
      <c r="BE29" s="96"/>
      <c r="BF29" s="91"/>
    </row>
    <row r="30" spans="1:58" ht="12.75">
      <c r="A30" s="3" t="s">
        <v>16</v>
      </c>
      <c r="B30" s="43">
        <v>0</v>
      </c>
      <c r="C30" s="41">
        <v>0</v>
      </c>
      <c r="D30" s="52">
        <v>0</v>
      </c>
      <c r="E30" s="52">
        <v>0</v>
      </c>
      <c r="F30" s="52">
        <v>0</v>
      </c>
      <c r="G30" s="54" t="s">
        <v>47</v>
      </c>
      <c r="H30" s="45">
        <v>0</v>
      </c>
      <c r="I30" s="3">
        <v>22</v>
      </c>
      <c r="J30" s="56">
        <v>75</v>
      </c>
      <c r="K30" s="43">
        <v>0</v>
      </c>
      <c r="L30" s="3">
        <v>35</v>
      </c>
      <c r="M30" s="53">
        <v>0</v>
      </c>
      <c r="N30" s="53">
        <v>0</v>
      </c>
      <c r="O30" s="4">
        <v>40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65">
        <v>95</v>
      </c>
      <c r="W30" s="62">
        <v>0</v>
      </c>
      <c r="X30" s="64">
        <v>0</v>
      </c>
      <c r="Y30" s="71" t="s">
        <v>47</v>
      </c>
      <c r="Z30" s="4">
        <v>10</v>
      </c>
      <c r="AA30" s="73">
        <v>0</v>
      </c>
      <c r="AB30" s="74" t="s">
        <v>47</v>
      </c>
      <c r="AC30" s="74" t="s">
        <v>47</v>
      </c>
      <c r="AD30" s="72"/>
      <c r="AE30" s="83">
        <v>0</v>
      </c>
      <c r="AF30" s="71" t="s">
        <v>47</v>
      </c>
      <c r="AG30" s="71" t="s">
        <v>47</v>
      </c>
      <c r="AH30" s="64">
        <v>0</v>
      </c>
      <c r="AI30" s="64">
        <v>0</v>
      </c>
      <c r="AR30" s="78"/>
      <c r="AS30" s="44">
        <f>((SUM(B30:AR30))/(AS12-215))*100</f>
        <v>14.241645244215938</v>
      </c>
      <c r="AT30" s="3" t="s">
        <v>16</v>
      </c>
      <c r="AU30" s="36">
        <v>3</v>
      </c>
      <c r="AV30" s="33">
        <v>18.5</v>
      </c>
      <c r="AW30" s="68">
        <f t="shared" si="0"/>
        <v>21.5</v>
      </c>
      <c r="AY30" s="103">
        <v>43</v>
      </c>
      <c r="AZ30" s="103">
        <v>49</v>
      </c>
      <c r="BA30" s="104">
        <f t="shared" si="1"/>
        <v>14.241645244215938</v>
      </c>
      <c r="BB30" s="91"/>
      <c r="BC30" s="91"/>
      <c r="BD30" s="105">
        <f t="shared" si="2"/>
        <v>149.75835475578407</v>
      </c>
      <c r="BE30" s="97"/>
      <c r="BF30" s="91"/>
    </row>
    <row r="31" spans="1:58" ht="12.75">
      <c r="A31" s="3" t="s">
        <v>17</v>
      </c>
      <c r="B31" s="3">
        <v>32</v>
      </c>
      <c r="C31" s="42">
        <v>75</v>
      </c>
      <c r="D31" s="46">
        <v>21</v>
      </c>
      <c r="E31" s="46">
        <v>16</v>
      </c>
      <c r="F31" s="52">
        <v>0</v>
      </c>
      <c r="G31" s="46">
        <v>20</v>
      </c>
      <c r="H31" s="79">
        <v>43</v>
      </c>
      <c r="I31" s="3">
        <v>82</v>
      </c>
      <c r="J31" s="56">
        <v>95</v>
      </c>
      <c r="K31" s="3">
        <v>35</v>
      </c>
      <c r="L31" s="3">
        <v>40</v>
      </c>
      <c r="M31" s="4">
        <v>50</v>
      </c>
      <c r="N31" s="4">
        <v>21</v>
      </c>
      <c r="O31" s="53">
        <v>0</v>
      </c>
      <c r="P31" s="4">
        <v>17</v>
      </c>
      <c r="Q31" s="4">
        <v>34</v>
      </c>
      <c r="R31" s="4">
        <v>80</v>
      </c>
      <c r="S31" s="4">
        <v>100</v>
      </c>
      <c r="T31" s="4">
        <v>98</v>
      </c>
      <c r="U31" s="4">
        <v>250</v>
      </c>
      <c r="V31" s="65">
        <v>95</v>
      </c>
      <c r="W31" s="62">
        <v>0</v>
      </c>
      <c r="X31" s="64">
        <v>0</v>
      </c>
      <c r="Y31" s="4">
        <v>12</v>
      </c>
      <c r="Z31" s="4">
        <v>10</v>
      </c>
      <c r="AA31" s="22">
        <v>22</v>
      </c>
      <c r="AB31" s="22">
        <v>25</v>
      </c>
      <c r="AC31" s="22">
        <v>32</v>
      </c>
      <c r="AD31" s="4">
        <v>74</v>
      </c>
      <c r="AE31" s="82">
        <v>95</v>
      </c>
      <c r="AF31" s="4">
        <v>50</v>
      </c>
      <c r="AG31" s="4">
        <v>45</v>
      </c>
      <c r="AH31" s="81">
        <v>95</v>
      </c>
      <c r="AI31" s="81">
        <v>47</v>
      </c>
      <c r="AR31" s="78"/>
      <c r="AS31" s="28">
        <f>((SUM(B31:AR31))/AS12)*100</f>
        <v>79.21296296296296</v>
      </c>
      <c r="AT31" s="3" t="s">
        <v>17</v>
      </c>
      <c r="AU31" s="36">
        <v>2.5</v>
      </c>
      <c r="AV31" s="33">
        <v>27.5</v>
      </c>
      <c r="AW31" s="68">
        <f t="shared" si="0"/>
        <v>30</v>
      </c>
      <c r="AY31" s="103">
        <v>82</v>
      </c>
      <c r="AZ31" s="103">
        <v>82</v>
      </c>
      <c r="BA31" s="104">
        <f t="shared" si="1"/>
        <v>79.21296296296296</v>
      </c>
      <c r="BB31" s="91"/>
      <c r="BC31" s="91"/>
      <c r="BD31" s="105">
        <f t="shared" si="2"/>
        <v>12.787037037037038</v>
      </c>
      <c r="BE31" s="97"/>
      <c r="BF31" s="91"/>
    </row>
    <row r="32" spans="1:58" ht="12.75">
      <c r="A32" s="3" t="s">
        <v>18</v>
      </c>
      <c r="B32" s="43">
        <v>0</v>
      </c>
      <c r="C32" s="42">
        <v>95</v>
      </c>
      <c r="D32" s="52">
        <v>0</v>
      </c>
      <c r="E32" s="46">
        <v>4</v>
      </c>
      <c r="F32" s="52">
        <v>0</v>
      </c>
      <c r="G32" s="46">
        <v>18</v>
      </c>
      <c r="H32" s="45">
        <v>0</v>
      </c>
      <c r="I32" s="3">
        <v>78</v>
      </c>
      <c r="J32" s="56">
        <v>95</v>
      </c>
      <c r="K32" s="3">
        <v>40</v>
      </c>
      <c r="L32" s="3">
        <v>20</v>
      </c>
      <c r="M32" s="4">
        <v>38</v>
      </c>
      <c r="N32" s="53">
        <v>0</v>
      </c>
      <c r="O32" s="4">
        <v>40</v>
      </c>
      <c r="P32" s="4">
        <v>19</v>
      </c>
      <c r="Q32" s="4">
        <v>33</v>
      </c>
      <c r="R32" s="4">
        <v>90</v>
      </c>
      <c r="S32" s="4">
        <v>96</v>
      </c>
      <c r="T32" s="4">
        <v>90</v>
      </c>
      <c r="U32" s="4">
        <v>250</v>
      </c>
      <c r="V32" s="65">
        <v>95</v>
      </c>
      <c r="W32" s="65">
        <v>24</v>
      </c>
      <c r="X32" s="64">
        <v>0</v>
      </c>
      <c r="Y32" s="4">
        <v>14</v>
      </c>
      <c r="Z32" s="4">
        <v>10</v>
      </c>
      <c r="AA32" s="22">
        <v>16</v>
      </c>
      <c r="AB32" s="73">
        <v>0</v>
      </c>
      <c r="AC32" s="22">
        <v>30</v>
      </c>
      <c r="AD32" s="4">
        <v>74</v>
      </c>
      <c r="AE32" s="82">
        <v>95</v>
      </c>
      <c r="AF32" s="4">
        <v>30</v>
      </c>
      <c r="AG32" s="53">
        <v>0</v>
      </c>
      <c r="AH32" s="81">
        <v>95</v>
      </c>
      <c r="AI32" s="81">
        <v>47</v>
      </c>
      <c r="AR32" s="78"/>
      <c r="AS32" s="28">
        <f>((SUM(B32:AR32))/(AS12-0))*100</f>
        <v>71.11111111111111</v>
      </c>
      <c r="AT32" s="3" t="s">
        <v>18</v>
      </c>
      <c r="AU32" s="36">
        <v>3</v>
      </c>
      <c r="AV32" s="33">
        <v>26.5</v>
      </c>
      <c r="AW32" s="68">
        <f t="shared" si="0"/>
        <v>29.5</v>
      </c>
      <c r="AY32" s="103">
        <v>74</v>
      </c>
      <c r="AZ32" s="103">
        <v>66</v>
      </c>
      <c r="BA32" s="104">
        <f t="shared" si="1"/>
        <v>71.11111111111111</v>
      </c>
      <c r="BB32" s="91"/>
      <c r="BC32" s="91"/>
      <c r="BD32" s="105">
        <f t="shared" si="2"/>
        <v>44.888888888888886</v>
      </c>
      <c r="BE32" s="98"/>
      <c r="BF32" s="91"/>
    </row>
    <row r="33" spans="1:58" ht="12.75">
      <c r="A33" s="3" t="s">
        <v>19</v>
      </c>
      <c r="B33" s="3">
        <v>38</v>
      </c>
      <c r="C33" s="42">
        <v>65</v>
      </c>
      <c r="D33" s="46">
        <v>20</v>
      </c>
      <c r="E33" s="46">
        <v>15</v>
      </c>
      <c r="F33" s="46">
        <v>25</v>
      </c>
      <c r="G33" s="46">
        <v>18</v>
      </c>
      <c r="H33" s="45">
        <v>0</v>
      </c>
      <c r="I33" s="3">
        <v>96</v>
      </c>
      <c r="J33" s="56">
        <v>75</v>
      </c>
      <c r="K33" s="3">
        <v>38</v>
      </c>
      <c r="L33" s="3">
        <v>35</v>
      </c>
      <c r="M33" s="4">
        <v>44</v>
      </c>
      <c r="N33" s="4">
        <v>22</v>
      </c>
      <c r="O33" s="4">
        <v>40</v>
      </c>
      <c r="P33" s="4">
        <v>19</v>
      </c>
      <c r="Q33" s="4">
        <v>32</v>
      </c>
      <c r="R33" s="4">
        <v>75</v>
      </c>
      <c r="S33" s="4">
        <v>95</v>
      </c>
      <c r="T33" s="4">
        <v>92</v>
      </c>
      <c r="U33" s="4">
        <v>300</v>
      </c>
      <c r="V33" s="65">
        <v>95</v>
      </c>
      <c r="W33" s="65">
        <v>28</v>
      </c>
      <c r="X33" s="64">
        <v>0</v>
      </c>
      <c r="Y33" s="4">
        <v>18</v>
      </c>
      <c r="Z33" s="4">
        <v>10</v>
      </c>
      <c r="AA33" s="73">
        <v>0</v>
      </c>
      <c r="AB33" s="73">
        <v>0</v>
      </c>
      <c r="AC33" s="22">
        <v>28</v>
      </c>
      <c r="AD33" s="4">
        <v>96</v>
      </c>
      <c r="AE33" s="82">
        <v>95</v>
      </c>
      <c r="AF33" s="4">
        <v>50</v>
      </c>
      <c r="AG33" s="4">
        <v>50</v>
      </c>
      <c r="AH33" s="81">
        <v>85</v>
      </c>
      <c r="AI33" s="81">
        <v>47</v>
      </c>
      <c r="AR33" s="78">
        <v>10</v>
      </c>
      <c r="AS33" s="28">
        <f>((SUM(B33:AR33))/(AS12-0))*100</f>
        <v>81.2962962962963</v>
      </c>
      <c r="AT33" s="3" t="s">
        <v>19</v>
      </c>
      <c r="AU33" s="36">
        <v>5</v>
      </c>
      <c r="AV33" s="33">
        <v>23</v>
      </c>
      <c r="AW33" s="68">
        <f t="shared" si="0"/>
        <v>28</v>
      </c>
      <c r="AY33" s="103">
        <v>55</v>
      </c>
      <c r="AZ33" s="103">
        <v>70</v>
      </c>
      <c r="BA33" s="104">
        <f t="shared" si="1"/>
        <v>81.2962962962963</v>
      </c>
      <c r="BB33" s="91"/>
      <c r="BC33" s="91"/>
      <c r="BD33" s="105">
        <f t="shared" si="2"/>
        <v>49.703703703703695</v>
      </c>
      <c r="BE33" s="91"/>
      <c r="BF33" s="91"/>
    </row>
    <row r="34" spans="1:58" ht="12.75">
      <c r="A34" s="3" t="s">
        <v>20</v>
      </c>
      <c r="B34" s="3">
        <v>35</v>
      </c>
      <c r="C34" s="42">
        <v>65</v>
      </c>
      <c r="D34" s="46">
        <v>21</v>
      </c>
      <c r="E34" s="46">
        <v>16</v>
      </c>
      <c r="F34" s="46">
        <v>25</v>
      </c>
      <c r="G34" s="46">
        <v>16</v>
      </c>
      <c r="H34" s="79">
        <v>40</v>
      </c>
      <c r="I34" s="3">
        <v>81</v>
      </c>
      <c r="J34" s="56">
        <v>95</v>
      </c>
      <c r="K34" s="3">
        <v>33</v>
      </c>
      <c r="L34" s="43">
        <v>0</v>
      </c>
      <c r="M34" s="53">
        <v>0</v>
      </c>
      <c r="N34" s="4">
        <v>16</v>
      </c>
      <c r="O34" s="4">
        <v>40</v>
      </c>
      <c r="P34" s="4">
        <v>16</v>
      </c>
      <c r="Q34" s="4">
        <v>30</v>
      </c>
      <c r="R34" s="4">
        <v>80</v>
      </c>
      <c r="S34" s="4">
        <v>70</v>
      </c>
      <c r="T34" s="4">
        <v>98</v>
      </c>
      <c r="U34" s="4">
        <v>275</v>
      </c>
      <c r="V34" s="65">
        <v>95</v>
      </c>
      <c r="W34" s="65">
        <v>28</v>
      </c>
      <c r="X34" s="64">
        <v>0</v>
      </c>
      <c r="Y34" s="4">
        <v>16</v>
      </c>
      <c r="Z34" s="4">
        <v>0</v>
      </c>
      <c r="AA34" s="22">
        <v>22</v>
      </c>
      <c r="AB34" s="22">
        <v>20</v>
      </c>
      <c r="AC34" s="22">
        <v>39</v>
      </c>
      <c r="AD34" s="4">
        <v>80</v>
      </c>
      <c r="AE34" s="82">
        <v>95</v>
      </c>
      <c r="AF34" s="4">
        <v>50</v>
      </c>
      <c r="AG34" s="4">
        <v>45</v>
      </c>
      <c r="AH34" s="81">
        <v>95</v>
      </c>
      <c r="AI34" s="81">
        <v>47</v>
      </c>
      <c r="AR34" s="78"/>
      <c r="AS34" s="28">
        <f>((SUM(B34:AR34))/(AS12-0))*100</f>
        <v>77.96296296296296</v>
      </c>
      <c r="AT34" s="3" t="s">
        <v>20</v>
      </c>
      <c r="AU34" s="36">
        <v>3.5</v>
      </c>
      <c r="AV34" s="33">
        <v>28.5</v>
      </c>
      <c r="AW34" s="68">
        <f t="shared" si="0"/>
        <v>32</v>
      </c>
      <c r="AY34" s="103">
        <v>65</v>
      </c>
      <c r="AZ34" s="103">
        <v>72</v>
      </c>
      <c r="BA34" s="104">
        <f t="shared" si="1"/>
        <v>77.96296296296296</v>
      </c>
      <c r="BB34" s="91"/>
      <c r="BC34" s="91"/>
      <c r="BD34" s="105">
        <f t="shared" si="2"/>
        <v>41.03703703703704</v>
      </c>
      <c r="BE34" s="91"/>
      <c r="BF34" s="91"/>
    </row>
    <row r="35" spans="1:58" ht="12.75">
      <c r="A35" s="3" t="s">
        <v>21</v>
      </c>
      <c r="B35" s="3">
        <v>50</v>
      </c>
      <c r="C35" s="41">
        <v>0</v>
      </c>
      <c r="D35" s="46">
        <v>23</v>
      </c>
      <c r="E35" s="52">
        <v>0</v>
      </c>
      <c r="F35" s="46">
        <v>20</v>
      </c>
      <c r="G35" s="46">
        <v>20</v>
      </c>
      <c r="H35" s="45">
        <v>0</v>
      </c>
      <c r="I35" s="3">
        <v>95</v>
      </c>
      <c r="J35" s="57">
        <v>0</v>
      </c>
      <c r="K35" s="3">
        <v>15</v>
      </c>
      <c r="L35" s="43">
        <v>0</v>
      </c>
      <c r="M35" s="53">
        <v>0</v>
      </c>
      <c r="N35" s="53">
        <v>0</v>
      </c>
      <c r="O35" s="53">
        <v>0</v>
      </c>
      <c r="P35" s="4">
        <v>19</v>
      </c>
      <c r="Q35" s="4">
        <v>34</v>
      </c>
      <c r="R35" s="53">
        <v>0</v>
      </c>
      <c r="S35" s="53">
        <v>0</v>
      </c>
      <c r="T35" s="53">
        <v>0</v>
      </c>
      <c r="U35" s="53">
        <v>0</v>
      </c>
      <c r="V35" s="62">
        <v>0</v>
      </c>
      <c r="W35" s="65">
        <v>28</v>
      </c>
      <c r="X35" s="64">
        <v>0</v>
      </c>
      <c r="Y35" s="4">
        <v>14</v>
      </c>
      <c r="Z35" s="4">
        <v>10</v>
      </c>
      <c r="AA35" s="22">
        <v>14</v>
      </c>
      <c r="AB35" s="22">
        <v>20</v>
      </c>
      <c r="AC35" s="22">
        <v>50</v>
      </c>
      <c r="AD35" s="4">
        <v>102</v>
      </c>
      <c r="AE35" s="82">
        <v>95</v>
      </c>
      <c r="AF35" s="53">
        <v>0</v>
      </c>
      <c r="AG35" s="53">
        <v>0</v>
      </c>
      <c r="AH35" s="81">
        <v>75</v>
      </c>
      <c r="AI35" s="81">
        <v>47</v>
      </c>
      <c r="AR35" s="78"/>
      <c r="AS35" s="44">
        <f>((SUM(B35:AR35))/(AS12-0))*100</f>
        <v>33.84259259259259</v>
      </c>
      <c r="AT35" s="3" t="s">
        <v>21</v>
      </c>
      <c r="AU35" s="36">
        <v>5</v>
      </c>
      <c r="AV35" s="33">
        <v>18.5</v>
      </c>
      <c r="AW35" s="68">
        <f t="shared" si="0"/>
        <v>23.5</v>
      </c>
      <c r="AY35" s="103">
        <v>66</v>
      </c>
      <c r="AZ35" s="103">
        <v>54</v>
      </c>
      <c r="BA35" s="104">
        <f t="shared" si="1"/>
        <v>33.84259259259259</v>
      </c>
      <c r="BB35" s="91"/>
      <c r="BC35" s="91"/>
      <c r="BD35" s="105">
        <f t="shared" si="2"/>
        <v>102.15740740740742</v>
      </c>
      <c r="BE35" s="91"/>
      <c r="BF35" s="91"/>
    </row>
    <row r="36" spans="1:58" ht="12.75">
      <c r="A36" s="3" t="s">
        <v>22</v>
      </c>
      <c r="B36" s="43">
        <v>0</v>
      </c>
      <c r="C36" s="41">
        <v>0</v>
      </c>
      <c r="D36" s="52">
        <v>0</v>
      </c>
      <c r="E36" s="52">
        <v>0</v>
      </c>
      <c r="F36" s="52">
        <v>0</v>
      </c>
      <c r="G36" s="54" t="s">
        <v>47</v>
      </c>
      <c r="H36" s="45">
        <v>0</v>
      </c>
      <c r="I36" s="43">
        <v>0</v>
      </c>
      <c r="J36" s="57">
        <v>0</v>
      </c>
      <c r="K36" s="43">
        <v>0</v>
      </c>
      <c r="L36" s="4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62">
        <v>0</v>
      </c>
      <c r="W36" s="62">
        <v>0</v>
      </c>
      <c r="X36" s="64">
        <v>0</v>
      </c>
      <c r="Y36" s="4">
        <v>14</v>
      </c>
      <c r="Z36" s="71" t="s">
        <v>47</v>
      </c>
      <c r="AA36" s="73">
        <v>0</v>
      </c>
      <c r="AB36" s="73">
        <v>0</v>
      </c>
      <c r="AC36" s="74" t="s">
        <v>47</v>
      </c>
      <c r="AD36" s="72"/>
      <c r="AE36" s="83">
        <v>0</v>
      </c>
      <c r="AF36" s="53">
        <v>0</v>
      </c>
      <c r="AG36" s="53">
        <v>0</v>
      </c>
      <c r="AH36" s="64">
        <v>0</v>
      </c>
      <c r="AI36" s="64">
        <v>0</v>
      </c>
      <c r="AR36" s="78"/>
      <c r="AS36" s="44">
        <f>((SUM(B36:AR36))/(AS12-80))*100</f>
        <v>0.6730769230769231</v>
      </c>
      <c r="AT36" s="3" t="s">
        <v>22</v>
      </c>
      <c r="AU36" s="36">
        <v>2</v>
      </c>
      <c r="AV36" s="33">
        <v>7</v>
      </c>
      <c r="AW36" s="69">
        <f t="shared" si="0"/>
        <v>9</v>
      </c>
      <c r="AY36" s="103">
        <v>51</v>
      </c>
      <c r="AZ36" s="103">
        <v>26</v>
      </c>
      <c r="BA36" s="104">
        <f t="shared" si="1"/>
        <v>0.6730769230769231</v>
      </c>
      <c r="BB36" s="91"/>
      <c r="BC36" s="91"/>
      <c r="BD36" s="105">
        <f t="shared" si="2"/>
        <v>178.32692307692307</v>
      </c>
      <c r="BE36" s="91"/>
      <c r="BF36" s="91"/>
    </row>
    <row r="37" spans="3:58" ht="23.25" customHeight="1">
      <c r="C37" s="7">
        <v>1</v>
      </c>
      <c r="D37" s="32"/>
      <c r="E37" s="32"/>
      <c r="F37" s="32"/>
      <c r="G37" s="32"/>
      <c r="H37" s="7">
        <v>0.5</v>
      </c>
      <c r="J37" s="3">
        <v>2</v>
      </c>
      <c r="V37" s="58">
        <v>1</v>
      </c>
      <c r="W37" s="58">
        <v>1</v>
      </c>
      <c r="X37" s="58">
        <v>1</v>
      </c>
      <c r="AE37" s="4">
        <v>1</v>
      </c>
      <c r="AH37" s="4">
        <v>2</v>
      </c>
      <c r="AI37" s="4">
        <v>1</v>
      </c>
      <c r="AS37" s="13"/>
      <c r="AU37" s="84" t="s">
        <v>36</v>
      </c>
      <c r="AV37" s="85"/>
      <c r="AW37" s="37">
        <f>SUM(B37:AR37)</f>
        <v>10.5</v>
      </c>
      <c r="AY37" s="90"/>
      <c r="AZ37" s="90"/>
      <c r="BA37" s="90"/>
      <c r="BB37" s="90"/>
      <c r="BC37" s="90"/>
      <c r="BD37" s="90"/>
      <c r="BE37" s="90"/>
      <c r="BF37" s="90"/>
    </row>
    <row r="38" ht="12.75">
      <c r="AS38" s="13"/>
    </row>
  </sheetData>
  <mergeCells count="10">
    <mergeCell ref="BF10:BF12"/>
    <mergeCell ref="BD10:BD12"/>
    <mergeCell ref="BA10:BA12"/>
    <mergeCell ref="BB10:BB12"/>
    <mergeCell ref="BC10:BC12"/>
    <mergeCell ref="BE10:BE12"/>
    <mergeCell ref="AU37:AV37"/>
    <mergeCell ref="AU11:AW11"/>
    <mergeCell ref="AY10:AY12"/>
    <mergeCell ref="AZ10:AZ12"/>
  </mergeCells>
  <printOptions/>
  <pageMargins left="0.75" right="0.75" top="1" bottom="1" header="0.5" footer="0.5"/>
  <pageSetup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cp:lastPrinted>2005-12-19T16:17:01Z</cp:lastPrinted>
  <dcterms:created xsi:type="dcterms:W3CDTF">2003-02-28T14:59:08Z</dcterms:created>
  <dcterms:modified xsi:type="dcterms:W3CDTF">2006-01-11T20:25:11Z</dcterms:modified>
  <cp:category/>
  <cp:version/>
  <cp:contentType/>
  <cp:contentStatus/>
</cp:coreProperties>
</file>